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firstSheet="3" activeTab="3"/>
  </bookViews>
  <sheets>
    <sheet name="Cover Page" sheetId="11" r:id="rId1"/>
    <sheet name="General Instructions" sheetId="17" r:id="rId2"/>
    <sheet name="Legal Standards" sheetId="4" r:id="rId3"/>
    <sheet name="Strategic Budgeting" sheetId="18" r:id="rId4"/>
    <sheet name="Sheet7" sheetId="9" r:id="rId5"/>
  </sheets>
  <externalReferences>
    <externalReference r:id="rId6"/>
    <externalReference r:id="rId7"/>
  </externalReferences>
  <definedNames>
    <definedName name="AgencyName">'[1]Drop Down Options'!$A$1:$A$5</definedName>
    <definedName name="Eval">'[1]Drop Down Options'!$A$17:$A$21</definedName>
    <definedName name="_xlnm.Print_Area" localSheetId="3">'Strategic Budgeting'!$A$1:$N$45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8" l="1"/>
  <c r="N45" i="18" l="1"/>
  <c r="L45" i="18"/>
  <c r="D45" i="18"/>
  <c r="J44" i="18"/>
  <c r="H44" i="18"/>
  <c r="G44" i="18"/>
  <c r="C44" i="18" s="1"/>
  <c r="F44" i="18"/>
  <c r="M43" i="18"/>
  <c r="M45" i="18" s="1"/>
  <c r="F43" i="18"/>
  <c r="F45" i="18" s="1"/>
  <c r="H42" i="18"/>
  <c r="C42" i="18" s="1"/>
  <c r="J41" i="18"/>
  <c r="F41" i="18"/>
  <c r="K40" i="18"/>
  <c r="C40" i="18"/>
  <c r="C39" i="18"/>
  <c r="C38" i="18"/>
  <c r="I37" i="18"/>
  <c r="I45" i="18" s="1"/>
  <c r="E37" i="18"/>
  <c r="K36" i="18"/>
  <c r="H36" i="18"/>
  <c r="C36" i="18"/>
  <c r="E35" i="18"/>
  <c r="C35" i="18" s="1"/>
  <c r="C34" i="18"/>
  <c r="N29" i="18"/>
  <c r="M29" i="18"/>
  <c r="L29" i="18"/>
  <c r="K29" i="18"/>
  <c r="J29" i="18"/>
  <c r="I29" i="18"/>
  <c r="H29" i="18"/>
  <c r="G29" i="18"/>
  <c r="F29" i="18"/>
  <c r="E29" i="18"/>
  <c r="D29" i="18"/>
  <c r="C29" i="18"/>
  <c r="N28" i="18"/>
  <c r="M28" i="18"/>
  <c r="L28" i="18"/>
  <c r="K28" i="18"/>
  <c r="J28" i="18"/>
  <c r="I28" i="18"/>
  <c r="H28" i="18"/>
  <c r="F28" i="18"/>
  <c r="E28" i="18"/>
  <c r="D28" i="18"/>
  <c r="C28" i="18"/>
  <c r="N24" i="18"/>
  <c r="N31" i="18" s="1"/>
  <c r="L24" i="18"/>
  <c r="L31" i="18" s="1"/>
  <c r="K24" i="18"/>
  <c r="K31" i="18" s="1"/>
  <c r="J24" i="18"/>
  <c r="J31" i="18" s="1"/>
  <c r="H24" i="18"/>
  <c r="H31" i="18" s="1"/>
  <c r="G24" i="18"/>
  <c r="G31" i="18" s="1"/>
  <c r="F24" i="18"/>
  <c r="E24" i="18"/>
  <c r="E31" i="18" s="1"/>
  <c r="D24" i="18"/>
  <c r="D31" i="18" s="1"/>
  <c r="M22" i="18"/>
  <c r="M24" i="18" s="1"/>
  <c r="M31" i="18" s="1"/>
  <c r="I22" i="18"/>
  <c r="M19" i="18"/>
  <c r="I19" i="18"/>
  <c r="C19" i="18" s="1"/>
  <c r="M18" i="18"/>
  <c r="C18" i="18" s="1"/>
  <c r="I18" i="18"/>
  <c r="C3" i="18"/>
  <c r="I24" i="18" l="1"/>
  <c r="I31" i="18" s="1"/>
  <c r="K45" i="18"/>
  <c r="J45" i="18"/>
  <c r="E45" i="18"/>
  <c r="H45" i="18"/>
  <c r="C24" i="18"/>
  <c r="C31" i="18" s="1"/>
  <c r="C22" i="18"/>
  <c r="C37" i="18"/>
  <c r="C43" i="18"/>
  <c r="G45" i="18"/>
  <c r="F31" i="18"/>
  <c r="C41" i="18"/>
  <c r="C45" i="18" l="1"/>
  <c r="C3" i="4"/>
</calcChain>
</file>

<file path=xl/sharedStrings.xml><?xml version="1.0" encoding="utf-8"?>
<sst xmlns="http://schemas.openxmlformats.org/spreadsheetml/2006/main" count="341" uniqueCount="220">
  <si>
    <t>Totals</t>
  </si>
  <si>
    <t>Item #</t>
  </si>
  <si>
    <t>Agency Responding</t>
  </si>
  <si>
    <t>Date of Submission</t>
  </si>
  <si>
    <t>Summary of Statutory Requirement and/or Authority Granted</t>
  </si>
  <si>
    <t>Fiscal Year for which information below pertains</t>
  </si>
  <si>
    <t>State or Federal</t>
  </si>
  <si>
    <t>State</t>
  </si>
  <si>
    <t>63-19-320</t>
  </si>
  <si>
    <t>63-19-330(A)</t>
  </si>
  <si>
    <t>63-19-1840</t>
  </si>
  <si>
    <t>Is the law a Statute, Proviso or Regulation?</t>
  </si>
  <si>
    <t>Federal</t>
  </si>
  <si>
    <t>Is Performance Measure Required?</t>
  </si>
  <si>
    <t>Type of Performance Measure</t>
  </si>
  <si>
    <t>Outcome</t>
  </si>
  <si>
    <t>Efficiency</t>
  </si>
  <si>
    <t>Output</t>
  </si>
  <si>
    <t>Input/Explanatory/Activity</t>
  </si>
  <si>
    <t>Post Office Box 11867</t>
  </si>
  <si>
    <t>Guidelines</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</si>
  <si>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</si>
  <si>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</si>
  <si>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</si>
  <si>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</si>
  <si>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</si>
  <si>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</si>
  <si>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</si>
  <si>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</si>
  <si>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2016 Annual Restructuring Report </t>
  </si>
  <si>
    <t xml:space="preserve">If the amounts in the two rows above are not the same, explain why : </t>
  </si>
  <si>
    <t>Amount budgeted/estimated to receive in this fiscal year:</t>
  </si>
  <si>
    <t>Source of Funds:</t>
  </si>
  <si>
    <t>Total Actually Available this Year</t>
  </si>
  <si>
    <t>n/a</t>
  </si>
  <si>
    <t>Agency Name:</t>
  </si>
  <si>
    <t>Date Report Submitted:</t>
  </si>
  <si>
    <t>Insert Date Submitted</t>
  </si>
  <si>
    <t>The deadline for submission is by the first day of session, January 12, 2016.</t>
  </si>
  <si>
    <t>Who to contact?</t>
  </si>
  <si>
    <t>What to submit?</t>
  </si>
  <si>
    <t>When to submit?</t>
  </si>
  <si>
    <t>Where to submit?</t>
  </si>
  <si>
    <t>Where will submissions appear?</t>
  </si>
  <si>
    <t xml:space="preserve">The agency may visit the South Carolina General Assembly Home Page (http://www.scstatehouse.gov) and click on "Citizens’ Interest" then click on "House Legislative Oversight Committee Postings and Reports."  </t>
  </si>
  <si>
    <t>Mailing</t>
  </si>
  <si>
    <t>Phone</t>
  </si>
  <si>
    <t>Fax</t>
  </si>
  <si>
    <t>Web</t>
  </si>
  <si>
    <t xml:space="preserve">House Legislative Oversight </t>
  </si>
  <si>
    <t>Email</t>
  </si>
  <si>
    <t xml:space="preserve">HCommLegOv@schouse.gov </t>
  </si>
  <si>
    <t>803-212-6811</t>
  </si>
  <si>
    <t>803-212-6810</t>
  </si>
  <si>
    <t>OTHER INFORMATION</t>
  </si>
  <si>
    <t>QUESTIONS</t>
  </si>
  <si>
    <t>WHERE INFORMATION WILL APPEAR</t>
  </si>
  <si>
    <t>SUBMISSIONS</t>
  </si>
  <si>
    <t>Explanations from the Agency regarding Part A:</t>
  </si>
  <si>
    <t>Is funding recurring or one-time?</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</si>
  <si>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</si>
  <si>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</si>
  <si>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</si>
  <si>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</si>
  <si>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</si>
  <si>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</si>
  <si>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</si>
  <si>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</si>
  <si>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t>Legislative Oversight Committee</t>
  </si>
  <si>
    <t>South Carolina House of Representatives</t>
  </si>
  <si>
    <t>Columbia, South Carolina 29211</t>
  </si>
  <si>
    <t>Telephone: (803) 212-6810 • Fax: (803) 212-6811</t>
  </si>
  <si>
    <t>House Legislative Oversight at 803-212-6810.</t>
  </si>
  <si>
    <t>This is the first chart in the report because the legal standards which apply to the agency should serve as the basis for the agency's mission, vision and strategic plan.</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</si>
  <si>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</si>
  <si>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</si>
  <si>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</si>
  <si>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</si>
  <si>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</si>
  <si>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</si>
  <si>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</si>
  <si>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</si>
  <si>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</si>
  <si>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</si>
  <si>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</si>
  <si>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</si>
  <si>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</si>
  <si>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Email all electronic copies to HCommLegOv@schouse.gov. </t>
  </si>
  <si>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state and federal statutes, regulations and provisos that apply to the agency (“Laws”) and a summary of the statutory requirement and/or authority granted in the particular Law listed.   If the agency grouped Laws together last year, they can continue to do so this year.  However, please be aware that when the agency goes under study, the House Legislative Oversight Committee will ask it to list each Law individually.  The Committee makes this request so the agency can then analyze each of the Laws to determine which current Laws may need to be modified or eliminated, as well as any new Laws possibly needed, to allow the agency to be more effective and efficient or to ensure the Law matches current practices and systems.  Included below is an example, with a partial list of Laws which apply to the Department of Juvenile Justice.  Please delete the example information before submitting this chart in final form.  NOTE:  Responses are not limited to the number of rows below that have borders around them, please list all that are applicable. 
</t>
    </r>
  </si>
  <si>
    <t xml:space="preserve">The information included in the agency's report will appear online for all legislators and the public to view.  On the South Carolina Statehouse Website it will appear on the Publications page as well as on the individual agency page, which can be accessed from the House Legislative Oversight Page.  </t>
  </si>
  <si>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</si>
  <si>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</si>
  <si>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</si>
  <si>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</si>
  <si>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r>
      <rPr>
        <u/>
        <sz val="12"/>
        <color theme="1"/>
        <rFont val="Calibri Light"/>
        <family val="2"/>
        <scheme val="major"/>
      </rPr>
      <t>NOTE</t>
    </r>
    <r>
      <rPr>
        <sz val="12"/>
        <color theme="1"/>
        <rFont val="Calibri Light"/>
        <family val="2"/>
        <scheme val="major"/>
      </rPr>
      <t xml:space="preserve">:  If the agency enters its Name and the Date of Submission in the "Cover Page" tab, it should automatically populate at the top of each tab in this report.  </t>
    </r>
  </si>
  <si>
    <t>Agency Head</t>
  </si>
  <si>
    <t>First Name</t>
  </si>
  <si>
    <t>Last Name:</t>
  </si>
  <si>
    <t>Email Address:</t>
  </si>
  <si>
    <t>Phone Number:</t>
  </si>
  <si>
    <r>
      <t>Please submit this document in electronically only in both the original format (Excel) as well as in a PDF document.  Save the document as “2016 - Agency ARR (</t>
    </r>
    <r>
      <rPr>
        <i/>
        <sz val="12"/>
        <color theme="1"/>
        <rFont val="Calibri Light"/>
        <family val="2"/>
        <scheme val="major"/>
      </rPr>
      <t>insert date agency submits report</t>
    </r>
    <r>
      <rPr>
        <sz val="12"/>
        <color theme="1"/>
        <rFont val="Calibri Light"/>
        <family val="2"/>
        <scheme val="major"/>
      </rPr>
      <t xml:space="preserve">).”  </t>
    </r>
  </si>
  <si>
    <t>Department of Juvenile Justice</t>
  </si>
  <si>
    <t>Sylvia</t>
  </si>
  <si>
    <t>Murray</t>
  </si>
  <si>
    <t>SLMURR@scdjj.net</t>
  </si>
  <si>
    <t>803-896-5940</t>
  </si>
  <si>
    <t>Statute/ Regulation/ Provisos</t>
  </si>
  <si>
    <t>Establishes DJJ as a member of the Governor's Cabinet - Director appointed by the Governor and serves at the will and pleasure of the Governor.</t>
  </si>
  <si>
    <t>Establishes authority of the Director to set policy and empowers the Director to employ persons necessary to perform all responsibilities of the department.</t>
  </si>
  <si>
    <t>63-19-350</t>
  </si>
  <si>
    <t>Establishes the community-based services to be provided by DJJ.</t>
  </si>
  <si>
    <t>63-19-360</t>
  </si>
  <si>
    <t>Establishes the institutional services to be provided by DJJ, to include detention services for the benefit of local governmental entities.</t>
  </si>
  <si>
    <t>63-19-380</t>
  </si>
  <si>
    <t>Establishes DJJ as a school district subject to the same rules, standards and requirements as any other South Carolina school district and mandates that DJJ's school district "shall operate a continuous progress education program on a twelve-month basis".</t>
  </si>
  <si>
    <t>63-19-450</t>
  </si>
  <si>
    <t>Authorizes DJJ to establish Youth Industries programs to engage youth in meaningful employment and which teach youth employability skills.</t>
  </si>
  <si>
    <t>63-19-810 thru 830</t>
  </si>
  <si>
    <t xml:space="preserve">Establishes DJJ's responsibility to provide detention screenings for juveniles taken into custody by law enforcement and to provide detention recommendations and alternative referral services to the family court at detention hearings. </t>
  </si>
  <si>
    <t>63-19-840</t>
  </si>
  <si>
    <t>Requires that DJJ provide or procure residential placements in lieu of secure detention for juveniles accused with committing criminal acts.</t>
  </si>
  <si>
    <t>63-19-1010</t>
  </si>
  <si>
    <t>Establishes DJJ's authority to provide intake services to and for the family court, and probation supervision of juveniles placed on probation by the family court.</t>
  </si>
  <si>
    <t>63-19-1030</t>
  </si>
  <si>
    <t>Requires DJJ to conduct psychological and social evaluations, including preadjudicatory evaluations, of a child as ordered by the Family Court.</t>
  </si>
  <si>
    <t>63-19-1210</t>
  </si>
  <si>
    <t>Gives DJJ the authority to conduct, waiver\transfer evaluations of juveniles being considered for waiver\transfer to adult court, to stand trial as adults, and to make certain findings\recommendations to the court as part of the waiver\transfer hearing process.</t>
  </si>
  <si>
    <t>63-19-1410</t>
  </si>
  <si>
    <r>
      <t>Requires DJJ to supervise and provide services to juveniles placed on probation as ordered by the Family Court, for whatever period of time the court orders, not to exceed that juvenile's eighteenth (18</t>
    </r>
    <r>
      <rPr>
        <vertAlign val="superscript"/>
        <sz val="10"/>
        <color theme="1"/>
        <rFont val="Times New Roman"/>
        <family val="1"/>
      </rPr>
      <t>th</t>
    </r>
    <r>
      <rPr>
        <sz val="10"/>
        <color theme="1"/>
        <rFont val="Times New Roman"/>
        <family val="1"/>
      </rPr>
      <t>) birthday.</t>
    </r>
  </si>
  <si>
    <t>63-19-1440</t>
  </si>
  <si>
    <r>
      <t>Requires DJJ to provide secure and non-secure commitment facilities which allows for the residential confinement of a juvenile, unless sooner released, until his\her twenty-first (21</t>
    </r>
    <r>
      <rPr>
        <vertAlign val="superscript"/>
        <sz val="10"/>
        <color theme="1"/>
        <rFont val="Times New Roman"/>
        <family val="1"/>
      </rPr>
      <t>st</t>
    </r>
    <r>
      <rPr>
        <sz val="10"/>
        <color theme="1"/>
        <rFont val="Times New Roman"/>
        <family val="1"/>
      </rPr>
      <t>) birthday.</t>
    </r>
  </si>
  <si>
    <t>63-19-1450</t>
  </si>
  <si>
    <t>Establishes DJJ's authority to transfer seriously mentally ill and/or seriously mentally retarded juveniles to another state agency(generally DMH/DDSN) best qualified to care for and provide necessary treatment services to seriously mentally ill or retarded juveniles.</t>
  </si>
  <si>
    <t>63-19-1610</t>
  </si>
  <si>
    <t>Mandates that DJJ be responsible for all costs associated with the care, custody, treatment and control of juveniles committed to it's custody by the Family Court.</t>
  </si>
  <si>
    <t>63-19-1810</t>
  </si>
  <si>
    <t>Grants to DJJ the authority to release, and to revoke a release when appropriate, juveniles from secure confinement for status offense and for most misdemeanor offenses.</t>
  </si>
  <si>
    <r>
      <t>Requires DJJ to provide "budgetary, fiscal, personnel and training…. and other support considered necessary" to the Board of Juvenile Parole, the releasing authority for most indeterminately sentenced juvenile offenders, and to supervise and provide parole supervision services to juveniles, subsequent to their release, for whatever period of time ordered, not to exceed that's juveniles twenty-first (21</t>
    </r>
    <r>
      <rPr>
        <vertAlign val="superscript"/>
        <sz val="10"/>
        <color theme="1"/>
        <rFont val="Times New Roman"/>
        <family val="1"/>
      </rPr>
      <t>st</t>
    </r>
    <r>
      <rPr>
        <sz val="10"/>
        <color theme="1"/>
        <rFont val="Times New Roman"/>
        <family val="1"/>
      </rPr>
      <t xml:space="preserve">) birthday. </t>
    </r>
  </si>
  <si>
    <t>63-19-2050</t>
  </si>
  <si>
    <t>Requires DJJ to participate in and comply with any order issued by the Family Court for the destruction\expungement of a juvenile's criminal record.</t>
  </si>
  <si>
    <t>63-19-2220</t>
  </si>
  <si>
    <t>23-3-440</t>
  </si>
  <si>
    <t>Establishes South Carolina's sex offender registry and DJJ's multiple roles in providing juvenile offenders with notice of, and registry information to, the registry.</t>
  </si>
  <si>
    <t>23-3-540(Q)</t>
  </si>
  <si>
    <t>Establishes South Carolina's electronic monitoring of sex offenders and DJJ's role and responsibilities in this process.</t>
  </si>
  <si>
    <t>23-3-620</t>
  </si>
  <si>
    <t>Establishes South Carolina's DNA database and DJJ's role in overseeing the process by which juvenile offenders who are required by law to provide DNA samples for testing and inclusion in this database do so.</t>
  </si>
  <si>
    <t>44-48-40</t>
  </si>
  <si>
    <t>Qualifies certain sex offenders as Sexually Violent Predators, and establishes a record and testing intensive process, in which DJJ staff are extensively involved whenever juvenile sex offenders are considered for inclusion and, if so, continued confinement, as a sexually violent predator.</t>
  </si>
  <si>
    <t>Juvenile Justice and Delinquency Prevention Act - Federal law which imposes certain requirements\restrictions on state and local governmental law enforcement entities in regards to juvenile criminal and status offenders to include "sight and sound" separation of juvenile offenders from adults seventeen years of age and older, the secure detention\incarceration of status offenders, and limiting to six hours how long a juvenile offender can be confined in an adult detention facility (jail).  If those mandates\restrictions are not met, certain federal grant funding received by our state is reduced and\or restricted in its use.</t>
  </si>
  <si>
    <t>Prison Rape Elimination Act (PREA) Federal Law enacted in 2003, with standards promulgated pursuant to the act, published in 2012. PREA's aim is to prevent, detect, and properly respond to sexual assault of inmates in secure adult and juvenile detention and correctional facilities.  This federal law prohibits seventeen year old adult offenders from being housed\detained with adult offenders eighteen years old and older, and for juvenile corrections imposes the additional requirements of (1) security staff to juvenile ratios, of 1 security staff for every eight(8) juveniles during waking hours and 1 security staff for every sixteen(16) juveniles during sleeping hours, and (2) effectively prohibiting female officers from supervising male juveniles since they cannot participate in "pat down" searches of male offenders checking them for contraband and/or weapons.  State participation in this federal law is voluntary but if states choose not to participate, 5% of certain federal grant funding will be lost to the state.  States are asked by the Department of Justice each year whether they are, or are attempting to become, PREA Compliant.</t>
  </si>
  <si>
    <t>SC Constitution - Article XII Section 3</t>
  </si>
  <si>
    <t>Prohibits the confinement of a inmates under the age of seventeen(17) with inmates seventeen(17) and older in the state correctional facilities.  Note: State Adult and Juvenile Detention (Jail) Standards interpret this constitutional provision to include pretrial detainees as well as adjudicated\convicted individuals.</t>
  </si>
  <si>
    <t>State Provisos (Act 91-2015/16 Appropriations Act) Part 1B                     Section 67</t>
  </si>
  <si>
    <t xml:space="preserve"> Provisos specific to DJJ, are found in Section 67 of Part 1B of the 2014-15 Appropriations Act, with the ones which have the greatest fiscal or operational impact on DJJ listed below:  </t>
  </si>
  <si>
    <t xml:space="preserve">Proviso 67.6 </t>
  </si>
  <si>
    <t>Provides for juvenile arbitration (diversion) and other alternative programs to be established by circuit solicitors in each judicial circuit and for DJJ to provide funding for a portion of these diversionary  programs.</t>
  </si>
  <si>
    <t>Proviso 67.10</t>
  </si>
  <si>
    <t>Provides for the establishment of a variety of community based residential programs for juveniles and for DJJ to place juveniles in the programs.</t>
  </si>
  <si>
    <t>Proviso 67.11</t>
  </si>
  <si>
    <t>Allows for juveniles being released from confinement, who are under DJJ supervision to be placed in either a regular school program or in an adult education program operated by a local school district.</t>
  </si>
  <si>
    <t>Proviso 67.12</t>
  </si>
  <si>
    <t xml:space="preserve">To  offset the cost to the state of providing educational services to juveniles in DJJ's secure confinement facilities, this proviso requires that the "local effort" funding that schools receive from the state for students formerly within their school district, follow the student and be transferred to DJJ for the duration of that individual's confinement.  </t>
  </si>
  <si>
    <t>(Act 91; 2015/2016 Appropriations Act        Part 1B) Section 1 &amp; 1A</t>
  </si>
  <si>
    <t>State Department of Education provisos impact DJJ's school district, as they do all other school districts in our state, with the ones having the greatest and/or most specific impact, upon the funding or the operation of DJJ's school district listed below:</t>
  </si>
  <si>
    <t>Proviso 1.5</t>
  </si>
  <si>
    <t>Requires that DJJ receive from the state, for students within their school district, the same state funding as is provided to all other local school districts to help offset the cost of providing individual educational services to students within their school district.</t>
  </si>
  <si>
    <t>Proviso 1.8</t>
  </si>
  <si>
    <t>Specifies the school district (home school district) that is educationally responsible for providing and paying for the educational services provided to children residing in foster care/alternative community based programs.</t>
  </si>
  <si>
    <t>Proviso 1.9</t>
  </si>
  <si>
    <t>Provides that the local school district is responsible for providing educational services to children detained in local detention centers.</t>
  </si>
  <si>
    <t>Proviso 117.54</t>
  </si>
  <si>
    <t>Requires DJJ to transfer $225,000 to DSS for the support of the Interagency System for the care of emotionally disturbed children.</t>
  </si>
  <si>
    <t>20 USC § 1440 et. seq.                          CFR  § 300.1 et. seq.</t>
  </si>
  <si>
    <t>Individuals with Disabilities Education Act (IDEA).  The Individuals with IDEA ensures that all children with disabilities are entitled to a free appropriate education to meet their unique needs and prepare them for further education, employment, and independent living.  Deals with concepts such as FAPE (Free and Appropriate Education), IEP's (Individualized Education Plans), education for children with disabilities must occur in the least restrictive environment, etc.</t>
  </si>
  <si>
    <t xml:space="preserve">20 USC § 1701-1721 </t>
  </si>
  <si>
    <t xml:space="preserve">Equal Education Opportunity Act (EEOA). The EEOA provides that no state shall deny educational opportunity based on race, color sex, or national origin by engaging in deliberate segregation by an educational agency; failing to remedy deliberate segregation; assigning a student, other than to a school closest to his or her residence, that results in a greater degree of segregation of students on the basis of race, color, sex, or national origin; discriminating by an educational agency on the basis of race, color, or national origin in employment of faculty staff; transferring students from one school to another, voluntarily or otherwise, if the purpose and effect of doing so would have increased segregation on the basis of race, color, or national origin; or failing to take appropriate action or overcome language barriers that impeded equal participation by its students in its instructional programs. </t>
  </si>
  <si>
    <t>20 USC § 1232 (9)     34 CFR § 99.1 et. seq.</t>
  </si>
  <si>
    <t>Family Educational Rights &amp; Privacy Act (FERPA).  A Federal law that protects the privacy of student education records.  The law applies to all schools that receive funds under an applicable program of the US Department of Education.  FERPA also gives parents certain rights with respect to their children's education records.  These rights transfer to the student when he or she reach the age of 18 or attends a school beyond the high school level.</t>
  </si>
  <si>
    <t>SC Constitution Article XI Section 3    Title 59-SC Code of Laws               Chapter 43-SC Code of Regulations</t>
  </si>
  <si>
    <t>The focus of these state/laws/regulations and constitutional provisions is to provide for a state system of public education, to make this system for all students "free and appropriate" and for the establishment, organization, operation, and support of our states educational system.</t>
  </si>
  <si>
    <t>Statute</t>
  </si>
  <si>
    <t>Pub. Law 93-415          42 USC § 5601 et. seq.</t>
  </si>
  <si>
    <t>Pub. Law 108-79          45 USC § 15601            28 CFR 115.501</t>
  </si>
  <si>
    <t>Proviso</t>
  </si>
  <si>
    <t>General Appropriations Carryforward</t>
  </si>
  <si>
    <t>Law Enforcement Ticket Surcharge - Section 14-1-212 SC Code of Laws</t>
  </si>
  <si>
    <t>Court Fine Detention Services Section 14-1-208 SC Code of Laws</t>
  </si>
  <si>
    <t>Dedicated Court Fines Section 14-1-218 SC Code of Laws</t>
  </si>
  <si>
    <t>Education Improvement Ac - DJJ School District</t>
  </si>
  <si>
    <t>Education Finance Act - DJJ School District</t>
  </si>
  <si>
    <t>Federal Grant Funds (Education, USDA and Department of Public Safety)</t>
  </si>
  <si>
    <t>Other</t>
  </si>
  <si>
    <t>Recurring</t>
  </si>
  <si>
    <t>One-time</t>
  </si>
  <si>
    <t>Recurring and one-time (cost report settlements)</t>
  </si>
  <si>
    <t>Parole Division - Not applicable/unrelated - pass through to parole board</t>
  </si>
  <si>
    <t>Employee Benefits - not applicable - fringe benefits for employees</t>
  </si>
  <si>
    <t>General Appropriations</t>
  </si>
  <si>
    <t>Detention Center $50 per diem collected from municipalities and counties Section 63-19-360, 19-1610 and 14-1-208(1) SC Code of Laws</t>
  </si>
  <si>
    <t>Joint Children's Committee Proviso 117.91 and Section 63-1-50 SC Code of Laws</t>
  </si>
  <si>
    <t>Medicaid - reimbursements of  Medicaid eligible expenses for juveniles in the community</t>
  </si>
  <si>
    <t>63-1-20</t>
  </si>
  <si>
    <t>Sets forth South Carolina's policy on how all state agencies (including DJJ), local governmental entities and public and private organizations shall serve the children of our state.  The services the state shall provide for delinquent and at risk youth include prevention, early intervention, rehabilitation and supervision of juveniles on probation or parole, evaluation services for juvenile's temporarily committed by the family court and treatment, custodial and rehabilitative services to juvenile's committed by the Family Court to the custody of DJJ.  It is further our state's policy to provide these services in a coordinated and cooperative fashion and to do so holistically and in the least restrictive environment possible consistent with public safety.</t>
  </si>
  <si>
    <t>63-1-50</t>
  </si>
  <si>
    <t>Establishes the Joint Citizens and Legislative Committee on Children, the Director of DJJ as a member of this committee and the role and responsibilities for this committee.</t>
  </si>
  <si>
    <t>16-3-1545</t>
  </si>
  <si>
    <t>Establishes DJJ's role in providing services to crime victims.</t>
  </si>
  <si>
    <t>Constitution</t>
  </si>
  <si>
    <t xml:space="preserve">Administration Division - Goals and Objectives - 8.1.1, 8.1.2 </t>
  </si>
  <si>
    <t>Community Services - Goals and Objectives - 1.1.1, 1.1.2, 1.2.1, 1.2.2, 1.3.1, 1.3.2, 1.4.1,  1.5.1, 1.6.1,1.7.1 and 1.7.2</t>
  </si>
  <si>
    <t xml:space="preserve">Long Term Facilities - Goals and Objectives - 2.1.1, 2.1.2, 2.1.3, and 2.1.4 </t>
  </si>
  <si>
    <t xml:space="preserve">County Services - Detention Center - Goals and Objectives - 2.1.3 and 2.1.4 </t>
  </si>
  <si>
    <t xml:space="preserve">Program Analysis/staff Development - Goals and Objectives - 1.1.1, 1.2.2, 1.3.1., 1.4.1, 1.7.2, 4.2.1, 4.2.2, 7.1.1. and 7.1.2 </t>
  </si>
  <si>
    <t>Education - Goals and Objectives - 3.1.1, 3.1.2, 3.2.1 and  3.3.1</t>
  </si>
  <si>
    <t>Juvenile Health and Safety - Goals and Objectives - 2.1.1. 2.1.2, 2.1.3, and 2.1.4</t>
  </si>
  <si>
    <t>Residential Operations - Goals and Objectives - 2.1.1 and 2.1.3</t>
  </si>
  <si>
    <t>Reception and Evaluation - Goals and Objectives - 2.1.3, 2.1.4, 5.1.1 and 5.1.2</t>
  </si>
  <si>
    <t>Establish DJJ as the agency in the State of South Carolina responsible for overseeing and coordinating the juvenile requisition process (similar to the adult extradition process) for the return to our state, or the return by our state, of juveniles who have run away or otherwise absconded/escape from another state, and to supervise on probation or parole juveniles who have moved here, with their families, from other states.</t>
  </si>
  <si>
    <t>Agencies are not required to do anything in this worksheet.  This worksheet is part of the document so the proper drop down menus can be available in the other tabs.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</si>
</sst>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33" x14ac:knownFonts="1">
    <font>
      <sz val="10"/>
      <color theme="1"/>
      <name val="Arial"/>
      <family val="2"/>
    </font>
    <font>
      <b/>
      <sz val="10"/>
      <color theme="1"/>
      <name val="Arial"/>
      <family val="2"/>
    </font>
    <font>
      <sz val="12"/>
      <color theme="1"/>
      <name val="Times New Roman"/>
      <family val="1"/>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i/>
      <sz val="12"/>
      <color theme="1"/>
      <name val="Calibri Light"/>
      <family val="2"/>
      <scheme val="major"/>
    </font>
    <font>
      <b/>
      <u/>
      <sz val="20"/>
      <color theme="1"/>
      <name val="Calibri Light"/>
      <family val="2"/>
      <scheme val="major"/>
    </font>
    <font>
      <b/>
      <sz val="18"/>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u/>
      <sz val="18"/>
      <color theme="1"/>
      <name val="Calibri"/>
      <family val="2"/>
      <scheme val="minor"/>
    </font>
    <font>
      <u/>
      <sz val="10"/>
      <color theme="10"/>
      <name val="Arial"/>
      <family val="2"/>
    </font>
    <font>
      <b/>
      <sz val="18"/>
      <color theme="1"/>
      <name val="Arial"/>
      <family val="2"/>
    </font>
    <font>
      <u/>
      <sz val="9"/>
      <color theme="1"/>
      <name val="Arial"/>
      <family val="2"/>
    </font>
    <font>
      <sz val="10"/>
      <color theme="1"/>
      <name val="Times New Roman"/>
      <family val="1"/>
    </font>
    <font>
      <vertAlign val="superscrip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29">
    <xf numFmtId="0" fontId="0" fillId="0" borderId="0" xfId="0"/>
    <xf numFmtId="0" fontId="0" fillId="0" borderId="0" xfId="0" applyAlignment="1">
      <alignment vertical="top" wrapText="1"/>
    </xf>
    <xf numFmtId="0" fontId="1"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6" fillId="0" borderId="0" xfId="0" applyFont="1" applyAlignment="1">
      <alignment horizontal="right"/>
    </xf>
    <xf numFmtId="0" fontId="7" fillId="0" borderId="0" xfId="0" applyFont="1" applyAlignment="1">
      <alignment horizontal="center"/>
    </xf>
    <xf numFmtId="0" fontId="12" fillId="0" borderId="0" xfId="0" applyFont="1" applyAlignment="1">
      <alignment horizontal="left" vertical="top" wrapText="1"/>
    </xf>
    <xf numFmtId="0" fontId="12" fillId="0" borderId="0" xfId="0" applyFont="1" applyFill="1" applyAlignment="1">
      <alignment horizontal="left" vertical="top" wrapText="1"/>
    </xf>
    <xf numFmtId="0" fontId="12" fillId="0" borderId="0" xfId="0" applyFont="1" applyFill="1" applyBorder="1" applyAlignment="1">
      <alignment horizontal="left" vertical="top" wrapText="1"/>
    </xf>
    <xf numFmtId="164" fontId="12" fillId="0" borderId="0" xfId="0" applyNumberFormat="1" applyFont="1" applyAlignment="1">
      <alignment horizontal="left" vertical="top" wrapText="1"/>
    </xf>
    <xf numFmtId="10" fontId="12" fillId="0" borderId="0" xfId="0" applyNumberFormat="1" applyFont="1" applyAlignment="1">
      <alignment horizontal="left" vertical="top" wrapText="1"/>
    </xf>
    <xf numFmtId="0" fontId="12" fillId="0" borderId="0" xfId="0" applyFont="1" applyBorder="1" applyAlignment="1">
      <alignment horizontal="left" vertical="top" wrapText="1"/>
    </xf>
    <xf numFmtId="0" fontId="10" fillId="0" borderId="3"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0" xfId="0" applyFont="1" applyBorder="1" applyAlignment="1">
      <alignment horizontal="left" vertical="top" wrapText="1"/>
    </xf>
    <xf numFmtId="0" fontId="12" fillId="0" borderId="0" xfId="0" applyFont="1" applyAlignment="1">
      <alignment vertical="top" wrapText="1"/>
    </xf>
    <xf numFmtId="49" fontId="12" fillId="0" borderId="0" xfId="0" applyNumberFormat="1" applyFont="1" applyFill="1" applyBorder="1" applyAlignment="1">
      <alignment horizontal="left" vertical="top" wrapText="1"/>
    </xf>
    <xf numFmtId="0" fontId="26" fillId="0" borderId="0" xfId="0" applyFont="1" applyAlignment="1">
      <alignment horizontal="left"/>
    </xf>
    <xf numFmtId="0" fontId="12" fillId="0" borderId="18" xfId="0" applyFont="1" applyBorder="1" applyAlignment="1">
      <alignment vertical="top" wrapText="1"/>
    </xf>
    <xf numFmtId="0" fontId="12" fillId="0" borderId="19" xfId="0" applyFont="1" applyBorder="1" applyAlignment="1">
      <alignment vertical="top" wrapText="1"/>
    </xf>
    <xf numFmtId="0" fontId="12" fillId="0" borderId="5" xfId="0" applyFont="1" applyBorder="1" applyAlignment="1">
      <alignment vertical="top" wrapText="1"/>
    </xf>
    <xf numFmtId="0" fontId="12" fillId="0" borderId="16" xfId="0" applyFont="1" applyBorder="1" applyAlignment="1">
      <alignment vertical="top" wrapText="1"/>
    </xf>
    <xf numFmtId="0" fontId="28" fillId="0" borderId="19" xfId="1" applyBorder="1" applyAlignment="1">
      <alignment vertical="top" wrapText="1"/>
    </xf>
    <xf numFmtId="49" fontId="12" fillId="0" borderId="0" xfId="0" applyNumberFormat="1" applyFont="1" applyAlignment="1">
      <alignment horizontal="left" vertical="top" wrapText="1"/>
    </xf>
    <xf numFmtId="0" fontId="12" fillId="0" borderId="0" xfId="0" applyFont="1" applyAlignment="1">
      <alignment horizontal="left" vertical="top" wrapText="1"/>
    </xf>
    <xf numFmtId="0" fontId="0" fillId="0" borderId="0" xfId="0" applyAlignment="1">
      <alignment vertical="top" wrapText="1"/>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10" fillId="0" borderId="0" xfId="0" applyFont="1" applyBorder="1" applyAlignment="1">
      <alignment horizontal="left" vertical="top" wrapText="1"/>
    </xf>
    <xf numFmtId="0" fontId="12" fillId="0" borderId="0" xfId="0" applyFont="1" applyBorder="1" applyAlignment="1">
      <alignment vertical="top" wrapText="1"/>
    </xf>
    <xf numFmtId="0" fontId="30" fillId="0" borderId="0" xfId="0" applyFont="1" applyAlignment="1">
      <alignment horizontal="left"/>
    </xf>
    <xf numFmtId="0" fontId="0" fillId="0" borderId="0" xfId="0" applyAlignment="1">
      <alignment horizontal="left"/>
    </xf>
    <xf numFmtId="0" fontId="1" fillId="0" borderId="3" xfId="0" applyFont="1" applyBorder="1" applyAlignment="1">
      <alignment horizontal="left" vertical="top" wrapText="1"/>
    </xf>
    <xf numFmtId="0" fontId="31" fillId="0" borderId="3" xfId="0" applyFont="1" applyBorder="1" applyAlignment="1">
      <alignment horizontal="left" vertical="top" wrapText="1"/>
    </xf>
    <xf numFmtId="0" fontId="31" fillId="0" borderId="3" xfId="0" applyFont="1" applyBorder="1" applyAlignment="1">
      <alignment vertical="top" wrapText="1"/>
    </xf>
    <xf numFmtId="0" fontId="31" fillId="0" borderId="2" xfId="0" applyFont="1" applyBorder="1" applyAlignment="1">
      <alignment horizontal="left" vertical="top" wrapText="1"/>
    </xf>
    <xf numFmtId="0" fontId="31" fillId="0" borderId="3" xfId="0" applyFont="1" applyFill="1" applyBorder="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31" fillId="0" borderId="3" xfId="0" applyFont="1" applyBorder="1" applyAlignment="1">
      <alignment horizontal="center" vertical="top" wrapText="1"/>
    </xf>
    <xf numFmtId="0" fontId="31" fillId="0" borderId="2" xfId="0" applyFont="1" applyBorder="1" applyAlignment="1">
      <alignment horizontal="center" vertical="top" wrapText="1"/>
    </xf>
    <xf numFmtId="0" fontId="12" fillId="3" borderId="3" xfId="0" applyFont="1" applyFill="1" applyBorder="1" applyAlignment="1">
      <alignment horizontal="left" vertical="top" wrapText="1"/>
    </xf>
    <xf numFmtId="0" fontId="10" fillId="3" borderId="3"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0" xfId="0" applyFont="1" applyFill="1" applyAlignment="1">
      <alignment horizontal="left" vertical="top" wrapText="1"/>
    </xf>
    <xf numFmtId="0" fontId="8" fillId="0" borderId="3" xfId="0" applyFont="1" applyBorder="1" applyAlignment="1">
      <alignment horizontal="right"/>
    </xf>
    <xf numFmtId="0" fontId="8" fillId="3" borderId="3" xfId="0" applyFont="1" applyFill="1" applyBorder="1" applyAlignment="1">
      <alignment horizontal="left"/>
    </xf>
    <xf numFmtId="165" fontId="9" fillId="3" borderId="3" xfId="0" applyNumberFormat="1" applyFont="1" applyFill="1" applyBorder="1" applyAlignment="1">
      <alignment horizontal="left" vertical="top"/>
    </xf>
    <xf numFmtId="0" fontId="0" fillId="3" borderId="3" xfId="0" applyFill="1" applyBorder="1"/>
    <xf numFmtId="0" fontId="0" fillId="3" borderId="0" xfId="0" applyFill="1" applyBorder="1" applyAlignment="1">
      <alignment horizontal="left" vertical="top" wrapText="1"/>
    </xf>
    <xf numFmtId="0" fontId="0" fillId="3" borderId="0" xfId="0" applyFill="1" applyAlignment="1">
      <alignment horizontal="left" vertical="top" wrapText="1"/>
    </xf>
    <xf numFmtId="0" fontId="10" fillId="3" borderId="0" xfId="0" applyFont="1" applyFill="1" applyBorder="1" applyAlignment="1">
      <alignment horizontal="left" vertical="top" wrapText="1"/>
    </xf>
    <xf numFmtId="0" fontId="10" fillId="3" borderId="0" xfId="0" applyFont="1" applyFill="1" applyBorder="1" applyAlignment="1">
      <alignment horizontal="center" vertical="top" wrapText="1"/>
    </xf>
    <xf numFmtId="0" fontId="11" fillId="3" borderId="0" xfId="0" applyFont="1" applyFill="1" applyBorder="1" applyAlignment="1">
      <alignment horizontal="center" vertical="top" wrapText="1"/>
    </xf>
    <xf numFmtId="164" fontId="11" fillId="3" borderId="0" xfId="0" applyNumberFormat="1" applyFont="1" applyFill="1" applyBorder="1" applyAlignment="1">
      <alignment horizontal="center" vertical="top" wrapText="1"/>
    </xf>
    <xf numFmtId="164" fontId="12" fillId="3" borderId="0" xfId="0" applyNumberFormat="1" applyFont="1" applyFill="1" applyAlignment="1">
      <alignment horizontal="left" vertical="top" wrapText="1"/>
    </xf>
    <xf numFmtId="10" fontId="12" fillId="3" borderId="0" xfId="0" applyNumberFormat="1" applyFont="1" applyFill="1" applyAlignment="1">
      <alignment horizontal="left" vertical="top" wrapText="1"/>
    </xf>
    <xf numFmtId="0" fontId="10" fillId="3" borderId="0" xfId="0" applyFont="1" applyFill="1" applyAlignment="1">
      <alignment horizontal="left" vertical="top" wrapText="1"/>
    </xf>
    <xf numFmtId="164" fontId="10" fillId="3" borderId="0" xfId="0" applyNumberFormat="1" applyFont="1" applyFill="1" applyBorder="1" applyAlignment="1">
      <alignment horizontal="center" vertical="top" wrapText="1"/>
    </xf>
    <xf numFmtId="164" fontId="12" fillId="3" borderId="0" xfId="0" applyNumberFormat="1" applyFont="1" applyFill="1" applyBorder="1" applyAlignment="1">
      <alignment horizontal="left" vertical="top" wrapText="1"/>
    </xf>
    <xf numFmtId="164" fontId="12" fillId="3" borderId="2" xfId="0" applyNumberFormat="1" applyFont="1" applyFill="1" applyBorder="1" applyAlignment="1">
      <alignment horizontal="left" vertical="top" wrapText="1"/>
    </xf>
    <xf numFmtId="0" fontId="13"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0" fillId="3" borderId="0" xfId="0" applyFill="1" applyBorder="1" applyAlignment="1">
      <alignment vertical="center" wrapText="1"/>
    </xf>
    <xf numFmtId="0" fontId="12" fillId="3" borderId="15" xfId="0" applyFont="1" applyFill="1" applyBorder="1" applyAlignment="1">
      <alignment horizontal="left" vertical="top" wrapText="1"/>
    </xf>
    <xf numFmtId="0" fontId="13" fillId="3" borderId="15" xfId="0" applyFont="1" applyFill="1" applyBorder="1" applyAlignment="1">
      <alignment horizontal="left" vertical="top" wrapText="1"/>
    </xf>
    <xf numFmtId="0" fontId="10" fillId="3" borderId="22" xfId="0" applyFont="1" applyFill="1" applyBorder="1" applyAlignment="1">
      <alignment horizontal="left" vertical="top" wrapText="1"/>
    </xf>
    <xf numFmtId="164" fontId="10" fillId="3" borderId="8" xfId="0" applyNumberFormat="1"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0" fillId="3" borderId="0" xfId="0" applyFont="1" applyFill="1" applyBorder="1" applyAlignment="1">
      <alignment horizontal="center" vertical="center" wrapText="1"/>
    </xf>
    <xf numFmtId="0" fontId="12" fillId="3" borderId="20" xfId="0" applyFont="1" applyFill="1" applyBorder="1" applyAlignment="1">
      <alignment horizontal="left" vertical="top" wrapText="1"/>
    </xf>
    <xf numFmtId="164" fontId="12" fillId="3" borderId="10" xfId="0" applyNumberFormat="1" applyFont="1" applyFill="1" applyBorder="1" applyAlignment="1">
      <alignment horizontal="left" vertical="top" wrapText="1"/>
    </xf>
    <xf numFmtId="0" fontId="11" fillId="3" borderId="0" xfId="0" applyFont="1" applyFill="1" applyBorder="1" applyAlignment="1">
      <alignment horizontal="center" vertical="center" wrapText="1"/>
    </xf>
    <xf numFmtId="0" fontId="10" fillId="3" borderId="18" xfId="0" applyFont="1" applyFill="1" applyBorder="1" applyAlignment="1">
      <alignment horizontal="left" vertical="top" wrapText="1"/>
    </xf>
    <xf numFmtId="3" fontId="12" fillId="3" borderId="3" xfId="0" applyNumberFormat="1" applyFont="1" applyFill="1" applyBorder="1" applyAlignment="1">
      <alignment horizontal="left" vertical="top" wrapText="1"/>
    </xf>
    <xf numFmtId="49" fontId="11" fillId="3" borderId="0" xfId="0" applyNumberFormat="1" applyFont="1" applyFill="1" applyBorder="1" applyAlignment="1">
      <alignment horizontal="center" vertical="center" wrapText="1"/>
    </xf>
    <xf numFmtId="49" fontId="12" fillId="3" borderId="21" xfId="0" applyNumberFormat="1" applyFont="1" applyFill="1" applyBorder="1" applyAlignment="1">
      <alignment horizontal="left" vertical="top" wrapText="1"/>
    </xf>
    <xf numFmtId="49" fontId="12" fillId="3" borderId="23" xfId="0" applyNumberFormat="1" applyFont="1" applyFill="1" applyBorder="1" applyAlignment="1">
      <alignment horizontal="left" vertical="top" wrapText="1"/>
    </xf>
    <xf numFmtId="49" fontId="12" fillId="3" borderId="15" xfId="0" applyNumberFormat="1" applyFont="1" applyFill="1" applyBorder="1" applyAlignment="1">
      <alignment horizontal="left" vertical="top" wrapText="1"/>
    </xf>
    <xf numFmtId="3" fontId="12" fillId="3" borderId="6" xfId="0" applyNumberFormat="1" applyFont="1" applyFill="1" applyBorder="1" applyAlignment="1">
      <alignment horizontal="left" vertical="top" wrapText="1"/>
    </xf>
    <xf numFmtId="0" fontId="12"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3" fontId="12" fillId="3" borderId="13" xfId="0" applyNumberFormat="1" applyFont="1" applyFill="1" applyBorder="1" applyAlignment="1">
      <alignment horizontal="left" vertical="top" wrapText="1"/>
    </xf>
    <xf numFmtId="0" fontId="2" fillId="3" borderId="0" xfId="0" applyFont="1" applyFill="1" applyBorder="1" applyAlignment="1">
      <alignment vertical="center" wrapText="1"/>
    </xf>
    <xf numFmtId="164" fontId="12" fillId="3" borderId="3" xfId="0" applyNumberFormat="1" applyFont="1" applyFill="1" applyBorder="1" applyAlignment="1">
      <alignment horizontal="left" vertical="top" wrapText="1"/>
    </xf>
    <xf numFmtId="49" fontId="12" fillId="3" borderId="3" xfId="0" applyNumberFormat="1" applyFont="1" applyFill="1" applyBorder="1" applyAlignment="1">
      <alignment horizontal="left" vertical="top" wrapText="1"/>
    </xf>
    <xf numFmtId="49" fontId="12" fillId="3" borderId="0" xfId="0" applyNumberFormat="1" applyFont="1" applyFill="1" applyBorder="1" applyAlignment="1">
      <alignment horizontal="left" vertical="top" wrapText="1"/>
    </xf>
    <xf numFmtId="49" fontId="10" fillId="3" borderId="6" xfId="0" applyNumberFormat="1" applyFont="1" applyFill="1" applyBorder="1" applyAlignment="1">
      <alignment horizontal="left" vertical="top" wrapText="1"/>
    </xf>
    <xf numFmtId="49" fontId="12" fillId="3" borderId="6" xfId="0" applyNumberFormat="1" applyFont="1" applyFill="1" applyBorder="1" applyAlignment="1">
      <alignment horizontal="left" vertical="top" wrapText="1"/>
    </xf>
    <xf numFmtId="0" fontId="2" fillId="3" borderId="8" xfId="0" applyFont="1" applyFill="1" applyBorder="1" applyAlignment="1">
      <alignment vertical="center" wrapText="1"/>
    </xf>
    <xf numFmtId="0" fontId="12" fillId="3" borderId="7" xfId="0" applyFont="1" applyFill="1" applyBorder="1" applyAlignment="1">
      <alignment horizontal="left" vertical="top" wrapText="1"/>
    </xf>
    <xf numFmtId="0" fontId="13" fillId="3" borderId="6" xfId="0" applyFont="1" applyFill="1" applyBorder="1" applyAlignment="1">
      <alignment horizontal="left" vertical="top" wrapText="1"/>
    </xf>
    <xf numFmtId="164" fontId="13" fillId="3" borderId="6" xfId="0" applyNumberFormat="1" applyFont="1" applyFill="1" applyBorder="1" applyAlignment="1">
      <alignment horizontal="left" vertical="top" wrapText="1"/>
    </xf>
    <xf numFmtId="0" fontId="13" fillId="3" borderId="3" xfId="0" applyFont="1" applyFill="1" applyBorder="1" applyAlignment="1">
      <alignment horizontal="left" vertical="top" wrapText="1"/>
    </xf>
    <xf numFmtId="0" fontId="8" fillId="0" borderId="0" xfId="0" applyFont="1" applyAlignment="1">
      <alignment horizontal="center" vertical="top" wrapText="1"/>
    </xf>
    <xf numFmtId="0" fontId="25" fillId="0" borderId="0" xfId="0" applyFont="1" applyAlignment="1">
      <alignment horizontal="center"/>
    </xf>
    <xf numFmtId="0" fontId="21" fillId="0" borderId="18" xfId="0" applyFont="1" applyBorder="1" applyAlignment="1">
      <alignment horizontal="center" vertical="top" wrapText="1"/>
    </xf>
    <xf numFmtId="0" fontId="0" fillId="0" borderId="19" xfId="0" applyBorder="1" applyAlignment="1">
      <alignment horizontal="center" vertical="top" wrapText="1"/>
    </xf>
    <xf numFmtId="0" fontId="10" fillId="2" borderId="4" xfId="0" applyFont="1" applyFill="1" applyBorder="1" applyAlignment="1">
      <alignment vertical="top" wrapText="1"/>
    </xf>
    <xf numFmtId="0" fontId="11" fillId="2" borderId="14" xfId="0" applyFont="1" applyFill="1" applyBorder="1" applyAlignment="1">
      <alignment vertical="top" wrapText="1"/>
    </xf>
    <xf numFmtId="0" fontId="10" fillId="2" borderId="24" xfId="0" applyFont="1" applyFill="1" applyBorder="1" applyAlignment="1">
      <alignment vertical="top" wrapText="1"/>
    </xf>
    <xf numFmtId="0" fontId="0" fillId="0" borderId="17" xfId="0" applyBorder="1" applyAlignment="1">
      <alignment vertical="top" wrapText="1"/>
    </xf>
    <xf numFmtId="0" fontId="12" fillId="0" borderId="0" xfId="0" applyFont="1" applyBorder="1" applyAlignment="1">
      <alignment vertical="top" wrapText="1"/>
    </xf>
    <xf numFmtId="0" fontId="0" fillId="0" borderId="0" xfId="0" applyAlignment="1">
      <alignment vertical="top" wrapText="1"/>
    </xf>
    <xf numFmtId="0" fontId="23" fillId="0" borderId="0" xfId="0" applyFont="1" applyAlignment="1">
      <alignment vertical="top" wrapText="1"/>
    </xf>
    <xf numFmtId="0" fontId="29" fillId="0" borderId="0" xfId="0" applyFont="1" applyAlignment="1">
      <alignment vertical="top" wrapText="1"/>
    </xf>
    <xf numFmtId="0" fontId="16" fillId="0" borderId="0" xfId="0" applyFont="1" applyBorder="1" applyAlignment="1">
      <alignment horizontal="left" vertical="top" wrapText="1"/>
    </xf>
    <xf numFmtId="0" fontId="10"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3" borderId="3" xfId="0" applyFont="1" applyFill="1" applyBorder="1" applyAlignment="1">
      <alignment horizontal="left" vertical="top" wrapText="1"/>
    </xf>
    <xf numFmtId="15" fontId="12" fillId="3" borderId="3" xfId="0" applyNumberFormat="1" applyFont="1" applyFill="1" applyBorder="1" applyAlignment="1">
      <alignment horizontal="left" vertical="top" wrapText="1"/>
    </xf>
    <xf numFmtId="0" fontId="16" fillId="3" borderId="0" xfId="0" applyFont="1" applyFill="1" applyBorder="1" applyAlignment="1">
      <alignment horizontal="left" vertical="top" wrapText="1"/>
    </xf>
    <xf numFmtId="0" fontId="23" fillId="0" borderId="0" xfId="0" applyFont="1" applyAlignment="1">
      <alignment horizontal="left" vertical="top" wrapText="1"/>
    </xf>
    <xf numFmtId="0" fontId="29" fillId="0" borderId="0" xfId="0" applyFont="1" applyAlignment="1">
      <alignment horizontal="left" vertical="top" wrapText="1"/>
    </xf>
    <xf numFmtId="0" fontId="0" fillId="3" borderId="0" xfId="0" applyFill="1" applyAlignment="1">
      <alignment horizontal="left" vertical="top" wrapText="1"/>
    </xf>
    <xf numFmtId="0" fontId="10"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0" fillId="3" borderId="3" xfId="0" applyFill="1" applyBorder="1" applyAlignment="1">
      <alignment horizontal="left" vertical="top" wrapText="1"/>
    </xf>
    <xf numFmtId="14" fontId="12" fillId="3" borderId="3" xfId="0" applyNumberFormat="1" applyFont="1" applyFill="1" applyBorder="1" applyAlignment="1">
      <alignment horizontal="left" vertical="top" wrapText="1"/>
    </xf>
    <xf numFmtId="0" fontId="19" fillId="3" borderId="0" xfId="0" applyFont="1" applyFill="1" applyBorder="1" applyAlignment="1">
      <alignment horizontal="left" vertical="top" wrapText="1"/>
    </xf>
    <xf numFmtId="0" fontId="13" fillId="3" borderId="3" xfId="0" applyFont="1" applyFill="1" applyBorder="1" applyAlignment="1">
      <alignment horizontal="left" vertical="top" wrapText="1"/>
    </xf>
    <xf numFmtId="0" fontId="15" fillId="3" borderId="9" xfId="0" applyFont="1" applyFill="1" applyBorder="1" applyAlignment="1">
      <alignment horizontal="center" vertical="top" wrapText="1"/>
    </xf>
    <xf numFmtId="0" fontId="0" fillId="3" borderId="9" xfId="0" applyFill="1" applyBorder="1" applyAlignment="1">
      <alignment horizontal="center" wrapText="1"/>
    </xf>
    <xf numFmtId="0" fontId="15" fillId="3" borderId="9" xfId="0" applyFont="1" applyFill="1" applyBorder="1" applyAlignment="1">
      <alignment horizontal="center" vertical="center" wrapText="1"/>
    </xf>
    <xf numFmtId="0" fontId="0" fillId="3" borderId="9" xfId="0"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dervi\AppData\Local\Microsoft\Windows\Temporary%20Internet%20Files\Content.Outlook\71J4G0YS\2016%20-%20ARR%20Guidelines%20Strategic%20Budgeting%20010816%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Strategic Budgeting"/>
    </sheetNames>
    <sheetDataSet>
      <sheetData sheetId="0">
        <row r="21">
          <cell r="D21" t="str">
            <v>Department of Juvenile Justice</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CommLegOv@schouse.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8"/>
  <sheetViews>
    <sheetView topLeftCell="A16" zoomScaleNormal="100" workbookViewId="0">
      <selection activeCell="D34" sqref="D34"/>
    </sheetView>
  </sheetViews>
  <sheetFormatPr defaultRowHeight="12.75" x14ac:dyDescent="0.2"/>
  <cols>
    <col min="2" max="2" width="7.7109375" customWidth="1"/>
    <col min="3" max="3" width="31.7109375" customWidth="1"/>
    <col min="4" max="4" width="72" customWidth="1"/>
  </cols>
  <sheetData>
    <row r="2" spans="1:4" ht="15.75" x14ac:dyDescent="0.2">
      <c r="A2" s="3" t="s">
        <v>68</v>
      </c>
    </row>
    <row r="3" spans="1:4" ht="15.75" x14ac:dyDescent="0.2">
      <c r="A3" s="4" t="s">
        <v>69</v>
      </c>
    </row>
    <row r="4" spans="1:4" ht="15.75" x14ac:dyDescent="0.2">
      <c r="A4" s="4" t="s">
        <v>19</v>
      </c>
    </row>
    <row r="5" spans="1:4" ht="15.75" x14ac:dyDescent="0.2">
      <c r="A5" s="4" t="s">
        <v>70</v>
      </c>
    </row>
    <row r="6" spans="1:4" ht="15.75" x14ac:dyDescent="0.2">
      <c r="A6" s="4" t="s">
        <v>71</v>
      </c>
    </row>
    <row r="10" spans="1:4" x14ac:dyDescent="0.2">
      <c r="D10" s="5"/>
    </row>
    <row r="11" spans="1:4" ht="36" x14ac:dyDescent="0.2">
      <c r="D11" s="6" t="s">
        <v>29</v>
      </c>
    </row>
    <row r="12" spans="1:4" ht="36" x14ac:dyDescent="0.55000000000000004">
      <c r="D12" s="7" t="s">
        <v>20</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98" t="s">
        <v>85</v>
      </c>
      <c r="B17" s="99"/>
      <c r="C17" s="99"/>
      <c r="D17" s="99"/>
    </row>
    <row r="18" spans="1:4" ht="15" x14ac:dyDescent="0.2">
      <c r="D18" s="8"/>
    </row>
    <row r="19" spans="1:4" ht="15" x14ac:dyDescent="0.2">
      <c r="D19" s="8"/>
    </row>
    <row r="20" spans="1:4" ht="23.25" x14ac:dyDescent="0.35">
      <c r="D20" s="48"/>
    </row>
    <row r="21" spans="1:4" ht="23.25" x14ac:dyDescent="0.35">
      <c r="C21" s="20" t="s">
        <v>35</v>
      </c>
      <c r="D21" s="49" t="s">
        <v>101</v>
      </c>
    </row>
    <row r="22" spans="1:4" ht="18.75" x14ac:dyDescent="0.3">
      <c r="C22" s="20" t="s">
        <v>36</v>
      </c>
      <c r="D22" s="50" t="s">
        <v>37</v>
      </c>
    </row>
    <row r="23" spans="1:4" ht="18.75" x14ac:dyDescent="0.2">
      <c r="C23" s="33" t="s">
        <v>95</v>
      </c>
      <c r="D23" s="50"/>
    </row>
    <row r="24" spans="1:4" x14ac:dyDescent="0.2">
      <c r="C24" s="34" t="s">
        <v>96</v>
      </c>
      <c r="D24" s="51" t="s">
        <v>102</v>
      </c>
    </row>
    <row r="25" spans="1:4" x14ac:dyDescent="0.2">
      <c r="C25" s="34" t="s">
        <v>97</v>
      </c>
      <c r="D25" s="51" t="s">
        <v>103</v>
      </c>
    </row>
    <row r="26" spans="1:4" x14ac:dyDescent="0.2">
      <c r="C26" s="34" t="s">
        <v>98</v>
      </c>
      <c r="D26" s="51" t="s">
        <v>104</v>
      </c>
    </row>
    <row r="27" spans="1:4" x14ac:dyDescent="0.2">
      <c r="C27" s="34" t="s">
        <v>99</v>
      </c>
      <c r="D27" s="51" t="s">
        <v>105</v>
      </c>
    </row>
    <row r="28" spans="1:4" x14ac:dyDescent="0.2">
      <c r="D28" s="51"/>
    </row>
  </sheetData>
  <mergeCells count="1">
    <mergeCell ref="A17:D17"/>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zoomScaleNormal="100" workbookViewId="0">
      <selection activeCell="D19" sqref="D19"/>
    </sheetView>
  </sheetViews>
  <sheetFormatPr defaultColWidth="9.140625" defaultRowHeight="15.75" x14ac:dyDescent="0.2"/>
  <cols>
    <col min="1" max="1" width="35.5703125" style="18" customWidth="1"/>
    <col min="2" max="2" width="87.7109375" style="18" customWidth="1"/>
    <col min="3" max="16384" width="9.140625" style="18"/>
  </cols>
  <sheetData>
    <row r="1" spans="1:2" x14ac:dyDescent="0.2">
      <c r="A1" s="104" t="s">
        <v>57</v>
      </c>
      <c r="B1" s="105"/>
    </row>
    <row r="2" spans="1:2" ht="47.25" x14ac:dyDescent="0.2">
      <c r="A2" s="21" t="s">
        <v>40</v>
      </c>
      <c r="B2" s="22" t="s">
        <v>100</v>
      </c>
    </row>
    <row r="3" spans="1:2" x14ac:dyDescent="0.2">
      <c r="A3" s="21" t="s">
        <v>41</v>
      </c>
      <c r="B3" s="22" t="s">
        <v>38</v>
      </c>
    </row>
    <row r="4" spans="1:2" ht="16.5" thickBot="1" x14ac:dyDescent="0.25">
      <c r="A4" s="23" t="s">
        <v>42</v>
      </c>
      <c r="B4" s="24" t="s">
        <v>87</v>
      </c>
    </row>
    <row r="5" spans="1:2" x14ac:dyDescent="0.2">
      <c r="A5" s="32"/>
      <c r="B5" s="32"/>
    </row>
    <row r="6" spans="1:2" ht="33.75" customHeight="1" x14ac:dyDescent="0.2">
      <c r="A6" s="106" t="s">
        <v>94</v>
      </c>
      <c r="B6" s="107"/>
    </row>
    <row r="7" spans="1:2" ht="16.5" thickBot="1" x14ac:dyDescent="0.25"/>
    <row r="8" spans="1:2" x14ac:dyDescent="0.2">
      <c r="A8" s="102" t="s">
        <v>56</v>
      </c>
      <c r="B8" s="103"/>
    </row>
    <row r="9" spans="1:2" ht="63.75" thickBot="1" x14ac:dyDescent="0.25">
      <c r="A9" s="23" t="s">
        <v>43</v>
      </c>
      <c r="B9" s="24" t="s">
        <v>89</v>
      </c>
    </row>
    <row r="10" spans="1:2" ht="16.5" thickBot="1" x14ac:dyDescent="0.25"/>
    <row r="11" spans="1:2" x14ac:dyDescent="0.2">
      <c r="A11" s="104" t="s">
        <v>55</v>
      </c>
      <c r="B11" s="105"/>
    </row>
    <row r="12" spans="1:2" ht="16.5" thickBot="1" x14ac:dyDescent="0.25">
      <c r="A12" s="23" t="s">
        <v>39</v>
      </c>
      <c r="B12" s="24" t="s">
        <v>72</v>
      </c>
    </row>
    <row r="13" spans="1:2" ht="16.5" thickBot="1" x14ac:dyDescent="0.25"/>
    <row r="14" spans="1:2" x14ac:dyDescent="0.2">
      <c r="A14" s="104" t="s">
        <v>54</v>
      </c>
      <c r="B14" s="105"/>
    </row>
    <row r="15" spans="1:2" x14ac:dyDescent="0.2">
      <c r="A15" s="100" t="s">
        <v>49</v>
      </c>
      <c r="B15" s="101"/>
    </row>
    <row r="16" spans="1:2" x14ac:dyDescent="0.2">
      <c r="A16" s="21" t="s">
        <v>45</v>
      </c>
      <c r="B16" s="22" t="s">
        <v>19</v>
      </c>
    </row>
    <row r="17" spans="1:2" x14ac:dyDescent="0.2">
      <c r="A17" s="21" t="s">
        <v>46</v>
      </c>
      <c r="B17" s="22" t="s">
        <v>53</v>
      </c>
    </row>
    <row r="18" spans="1:2" x14ac:dyDescent="0.2">
      <c r="A18" s="21" t="s">
        <v>47</v>
      </c>
      <c r="B18" s="22" t="s">
        <v>52</v>
      </c>
    </row>
    <row r="19" spans="1:2" x14ac:dyDescent="0.2">
      <c r="A19" s="21" t="s">
        <v>50</v>
      </c>
      <c r="B19" s="25" t="s">
        <v>51</v>
      </c>
    </row>
    <row r="20" spans="1:2" ht="48" thickBot="1" x14ac:dyDescent="0.25">
      <c r="A20" s="23" t="s">
        <v>48</v>
      </c>
      <c r="B20" s="24" t="s">
        <v>44</v>
      </c>
    </row>
  </sheetData>
  <mergeCells count="6">
    <mergeCell ref="A15:B15"/>
    <mergeCell ref="A8:B8"/>
    <mergeCell ref="A1:B1"/>
    <mergeCell ref="A11:B11"/>
    <mergeCell ref="A14:B14"/>
    <mergeCell ref="A6:B6"/>
  </mergeCells>
  <hyperlinks>
    <hyperlink ref="B19" r:id="rId1"/>
  </hyperlinks>
  <pageMargins left="0.7" right="0.7" top="0.75" bottom="0.75" header="0.3" footer="0.3"/>
  <pageSetup scale="74" fitToHeight="0" orientation="portrait" r:id="rId2"/>
  <headerFooter>
    <oddHeader>&amp;L&amp;"Calibri Light,Bold"&amp;24General Instructions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52" zoomScaleNormal="100" workbookViewId="0">
      <selection activeCell="C3" sqref="C3:D4"/>
    </sheetView>
  </sheetViews>
  <sheetFormatPr defaultColWidth="9.140625" defaultRowHeight="15.75" x14ac:dyDescent="0.2"/>
  <cols>
    <col min="1" max="1" width="8.28515625" style="9" customWidth="1"/>
    <col min="2" max="2" width="18.5703125" style="9" customWidth="1"/>
    <col min="3" max="3" width="9.7109375" style="9" customWidth="1"/>
    <col min="4" max="4" width="71.42578125" style="9" customWidth="1"/>
    <col min="5" max="5" width="21.85546875" style="9" customWidth="1"/>
    <col min="6" max="6" width="13.42578125" style="9" customWidth="1"/>
    <col min="7" max="16384" width="9.140625" style="9"/>
  </cols>
  <sheetData>
    <row r="1" spans="1:6" s="27" customFormat="1" ht="51.75" customHeight="1" x14ac:dyDescent="0.2">
      <c r="A1" s="108" t="s">
        <v>73</v>
      </c>
      <c r="B1" s="109"/>
      <c r="C1" s="109"/>
      <c r="D1" s="109"/>
      <c r="E1" s="109"/>
    </row>
    <row r="2" spans="1:6" s="27" customFormat="1" x14ac:dyDescent="0.2"/>
    <row r="3" spans="1:6" x14ac:dyDescent="0.2">
      <c r="A3" s="111" t="s">
        <v>2</v>
      </c>
      <c r="B3" s="112"/>
      <c r="C3" s="113" t="str">
        <f>'Cover Page'!$D$21</f>
        <v>Department of Juvenile Justice</v>
      </c>
      <c r="D3" s="113"/>
    </row>
    <row r="4" spans="1:6" x14ac:dyDescent="0.2">
      <c r="A4" s="111" t="s">
        <v>3</v>
      </c>
      <c r="B4" s="112"/>
      <c r="C4" s="114">
        <v>42395</v>
      </c>
      <c r="D4" s="113"/>
    </row>
    <row r="5" spans="1:6" s="29" customFormat="1" x14ac:dyDescent="0.2">
      <c r="A5" s="31"/>
      <c r="B5" s="30"/>
      <c r="C5" s="11"/>
      <c r="D5" s="11"/>
    </row>
    <row r="6" spans="1:6" ht="162.75" customHeight="1" x14ac:dyDescent="0.2">
      <c r="A6" s="110" t="s">
        <v>88</v>
      </c>
      <c r="B6" s="110"/>
      <c r="C6" s="110"/>
      <c r="D6" s="110"/>
      <c r="E6" s="110"/>
      <c r="F6" s="14"/>
    </row>
    <row r="7" spans="1:6" s="10" customFormat="1" x14ac:dyDescent="0.2"/>
    <row r="8" spans="1:6" ht="47.25" x14ac:dyDescent="0.2">
      <c r="A8" s="16" t="s">
        <v>1</v>
      </c>
      <c r="B8" s="35" t="s">
        <v>106</v>
      </c>
      <c r="C8" s="16" t="s">
        <v>6</v>
      </c>
      <c r="D8" s="16" t="s">
        <v>4</v>
      </c>
      <c r="E8" s="15" t="s">
        <v>11</v>
      </c>
    </row>
    <row r="9" spans="1:6" ht="114.75" x14ac:dyDescent="0.2">
      <c r="A9" s="36">
        <v>1</v>
      </c>
      <c r="B9" s="37" t="s">
        <v>202</v>
      </c>
      <c r="C9" s="42" t="s">
        <v>7</v>
      </c>
      <c r="D9" s="36" t="s">
        <v>203</v>
      </c>
      <c r="E9" s="39" t="s">
        <v>181</v>
      </c>
    </row>
    <row r="10" spans="1:6" ht="25.5" x14ac:dyDescent="0.2">
      <c r="A10" s="36">
        <v>2</v>
      </c>
      <c r="B10" s="36" t="s">
        <v>204</v>
      </c>
      <c r="C10" s="42" t="s">
        <v>7</v>
      </c>
      <c r="D10" s="36" t="s">
        <v>205</v>
      </c>
      <c r="E10" s="39" t="s">
        <v>181</v>
      </c>
    </row>
    <row r="11" spans="1:6" x14ac:dyDescent="0.2">
      <c r="A11" s="36">
        <v>3</v>
      </c>
      <c r="B11" s="38" t="s">
        <v>206</v>
      </c>
      <c r="C11" s="43" t="s">
        <v>7</v>
      </c>
      <c r="D11" s="38" t="s">
        <v>207</v>
      </c>
      <c r="E11" s="39" t="s">
        <v>181</v>
      </c>
    </row>
    <row r="12" spans="1:6" ht="25.5" x14ac:dyDescent="0.2">
      <c r="A12" s="36">
        <v>4</v>
      </c>
      <c r="B12" s="36" t="s">
        <v>8</v>
      </c>
      <c r="C12" s="36" t="s">
        <v>7</v>
      </c>
      <c r="D12" s="36" t="s">
        <v>107</v>
      </c>
      <c r="E12" s="36" t="s">
        <v>181</v>
      </c>
    </row>
    <row r="13" spans="1:6" ht="25.5" x14ac:dyDescent="0.2">
      <c r="A13" s="36">
        <v>5</v>
      </c>
      <c r="B13" s="36" t="s">
        <v>9</v>
      </c>
      <c r="C13" s="37" t="s">
        <v>7</v>
      </c>
      <c r="D13" s="36" t="s">
        <v>108</v>
      </c>
      <c r="E13" s="36" t="s">
        <v>181</v>
      </c>
    </row>
    <row r="14" spans="1:6" x14ac:dyDescent="0.2">
      <c r="A14" s="36">
        <v>6</v>
      </c>
      <c r="B14" s="36" t="s">
        <v>109</v>
      </c>
      <c r="C14" s="36" t="s">
        <v>7</v>
      </c>
      <c r="D14" s="36" t="s">
        <v>110</v>
      </c>
      <c r="E14" s="36" t="s">
        <v>181</v>
      </c>
    </row>
    <row r="15" spans="1:6" ht="25.5" x14ac:dyDescent="0.2">
      <c r="A15" s="38">
        <v>7</v>
      </c>
      <c r="B15" s="36" t="s">
        <v>111</v>
      </c>
      <c r="C15" s="38" t="s">
        <v>7</v>
      </c>
      <c r="D15" s="36" t="s">
        <v>112</v>
      </c>
      <c r="E15" s="38" t="s">
        <v>181</v>
      </c>
    </row>
    <row r="16" spans="1:6" ht="38.25" x14ac:dyDescent="0.2">
      <c r="A16" s="36">
        <v>8</v>
      </c>
      <c r="B16" s="36" t="s">
        <v>113</v>
      </c>
      <c r="C16" s="36" t="s">
        <v>7</v>
      </c>
      <c r="D16" s="36" t="s">
        <v>114</v>
      </c>
      <c r="E16" s="36" t="s">
        <v>181</v>
      </c>
    </row>
    <row r="17" spans="1:5" ht="25.5" x14ac:dyDescent="0.2">
      <c r="A17" s="36">
        <v>9</v>
      </c>
      <c r="B17" s="36" t="s">
        <v>115</v>
      </c>
      <c r="C17" s="36" t="s">
        <v>7</v>
      </c>
      <c r="D17" s="36" t="s">
        <v>116</v>
      </c>
      <c r="E17" s="36" t="s">
        <v>181</v>
      </c>
    </row>
    <row r="18" spans="1:5" ht="38.25" x14ac:dyDescent="0.2">
      <c r="A18" s="36">
        <v>10</v>
      </c>
      <c r="B18" s="36" t="s">
        <v>117</v>
      </c>
      <c r="C18" s="36" t="s">
        <v>7</v>
      </c>
      <c r="D18" s="36" t="s">
        <v>118</v>
      </c>
      <c r="E18" s="36" t="s">
        <v>181</v>
      </c>
    </row>
    <row r="19" spans="1:5" ht="25.5" x14ac:dyDescent="0.2">
      <c r="A19" s="36">
        <v>11</v>
      </c>
      <c r="B19" s="36" t="s">
        <v>119</v>
      </c>
      <c r="C19" s="36" t="s">
        <v>7</v>
      </c>
      <c r="D19" s="36" t="s">
        <v>120</v>
      </c>
      <c r="E19" s="36" t="s">
        <v>181</v>
      </c>
    </row>
    <row r="20" spans="1:5" ht="25.5" x14ac:dyDescent="0.2">
      <c r="A20" s="36">
        <v>12</v>
      </c>
      <c r="B20" s="36" t="s">
        <v>121</v>
      </c>
      <c r="C20" s="36" t="s">
        <v>7</v>
      </c>
      <c r="D20" s="36" t="s">
        <v>122</v>
      </c>
      <c r="E20" s="36" t="s">
        <v>181</v>
      </c>
    </row>
    <row r="21" spans="1:5" ht="25.5" x14ac:dyDescent="0.2">
      <c r="A21" s="36">
        <v>13</v>
      </c>
      <c r="B21" s="36" t="s">
        <v>123</v>
      </c>
      <c r="C21" s="36" t="s">
        <v>7</v>
      </c>
      <c r="D21" s="36" t="s">
        <v>124</v>
      </c>
      <c r="E21" s="36" t="s">
        <v>181</v>
      </c>
    </row>
    <row r="22" spans="1:5" ht="38.25" x14ac:dyDescent="0.2">
      <c r="A22" s="36">
        <v>14</v>
      </c>
      <c r="B22" s="36" t="s">
        <v>125</v>
      </c>
      <c r="C22" s="36" t="s">
        <v>7</v>
      </c>
      <c r="D22" s="36" t="s">
        <v>126</v>
      </c>
      <c r="E22" s="36" t="s">
        <v>181</v>
      </c>
    </row>
    <row r="23" spans="1:5" ht="41.25" x14ac:dyDescent="0.2">
      <c r="A23" s="36">
        <v>15</v>
      </c>
      <c r="B23" s="36" t="s">
        <v>127</v>
      </c>
      <c r="C23" s="36" t="s">
        <v>7</v>
      </c>
      <c r="D23" s="36" t="s">
        <v>128</v>
      </c>
      <c r="E23" s="36" t="s">
        <v>181</v>
      </c>
    </row>
    <row r="24" spans="1:5" ht="41.25" x14ac:dyDescent="0.2">
      <c r="A24" s="36">
        <v>16</v>
      </c>
      <c r="B24" s="36" t="s">
        <v>129</v>
      </c>
      <c r="C24" s="36" t="s">
        <v>7</v>
      </c>
      <c r="D24" s="36" t="s">
        <v>130</v>
      </c>
      <c r="E24" s="36" t="s">
        <v>181</v>
      </c>
    </row>
    <row r="25" spans="1:5" ht="51" x14ac:dyDescent="0.2">
      <c r="A25" s="36">
        <v>17</v>
      </c>
      <c r="B25" s="36" t="s">
        <v>131</v>
      </c>
      <c r="C25" s="36" t="s">
        <v>7</v>
      </c>
      <c r="D25" s="36" t="s">
        <v>132</v>
      </c>
      <c r="E25" s="36" t="s">
        <v>181</v>
      </c>
    </row>
    <row r="26" spans="1:5" ht="25.5" x14ac:dyDescent="0.2">
      <c r="A26" s="36">
        <v>18</v>
      </c>
      <c r="B26" s="36" t="s">
        <v>133</v>
      </c>
      <c r="C26" s="36" t="s">
        <v>7</v>
      </c>
      <c r="D26" s="36" t="s">
        <v>134</v>
      </c>
      <c r="E26" s="36" t="s">
        <v>181</v>
      </c>
    </row>
    <row r="27" spans="1:5" ht="25.5" x14ac:dyDescent="0.2">
      <c r="A27" s="36">
        <v>19</v>
      </c>
      <c r="B27" s="36" t="s">
        <v>135</v>
      </c>
      <c r="C27" s="36" t="s">
        <v>7</v>
      </c>
      <c r="D27" s="36" t="s">
        <v>136</v>
      </c>
      <c r="E27" s="36" t="s">
        <v>181</v>
      </c>
    </row>
    <row r="28" spans="1:5" ht="66.75" x14ac:dyDescent="0.2">
      <c r="A28" s="36">
        <v>20</v>
      </c>
      <c r="B28" s="36" t="s">
        <v>10</v>
      </c>
      <c r="C28" s="36" t="s">
        <v>7</v>
      </c>
      <c r="D28" s="36" t="s">
        <v>137</v>
      </c>
      <c r="E28" s="36" t="s">
        <v>181</v>
      </c>
    </row>
    <row r="29" spans="1:5" ht="25.5" x14ac:dyDescent="0.2">
      <c r="A29" s="36">
        <v>21</v>
      </c>
      <c r="B29" s="36" t="s">
        <v>138</v>
      </c>
      <c r="C29" s="36" t="s">
        <v>7</v>
      </c>
      <c r="D29" s="36" t="s">
        <v>139</v>
      </c>
      <c r="E29" s="36" t="s">
        <v>181</v>
      </c>
    </row>
    <row r="30" spans="1:5" ht="63.75" x14ac:dyDescent="0.2">
      <c r="A30" s="36">
        <v>22</v>
      </c>
      <c r="B30" s="36" t="s">
        <v>140</v>
      </c>
      <c r="C30" s="36" t="s">
        <v>7</v>
      </c>
      <c r="D30" s="36" t="s">
        <v>218</v>
      </c>
      <c r="E30" s="36" t="s">
        <v>181</v>
      </c>
    </row>
    <row r="31" spans="1:5" ht="25.5" x14ac:dyDescent="0.2">
      <c r="A31" s="36">
        <v>23</v>
      </c>
      <c r="B31" s="36" t="s">
        <v>141</v>
      </c>
      <c r="C31" s="36" t="s">
        <v>7</v>
      </c>
      <c r="D31" s="36" t="s">
        <v>142</v>
      </c>
      <c r="E31" s="36" t="s">
        <v>181</v>
      </c>
    </row>
    <row r="32" spans="1:5" ht="25.5" x14ac:dyDescent="0.2">
      <c r="A32" s="36">
        <v>24</v>
      </c>
      <c r="B32" s="36" t="s">
        <v>143</v>
      </c>
      <c r="C32" s="36" t="s">
        <v>7</v>
      </c>
      <c r="D32" s="36" t="s">
        <v>144</v>
      </c>
      <c r="E32" s="36" t="s">
        <v>181</v>
      </c>
    </row>
    <row r="33" spans="1:5" ht="38.25" x14ac:dyDescent="0.2">
      <c r="A33" s="36">
        <v>25</v>
      </c>
      <c r="B33" s="36" t="s">
        <v>145</v>
      </c>
      <c r="C33" s="36" t="s">
        <v>7</v>
      </c>
      <c r="D33" s="36" t="s">
        <v>146</v>
      </c>
      <c r="E33" s="36" t="s">
        <v>181</v>
      </c>
    </row>
    <row r="34" spans="1:5" ht="51" x14ac:dyDescent="0.2">
      <c r="A34" s="36">
        <v>26</v>
      </c>
      <c r="B34" s="36" t="s">
        <v>147</v>
      </c>
      <c r="C34" s="36" t="s">
        <v>7</v>
      </c>
      <c r="D34" s="36" t="s">
        <v>148</v>
      </c>
      <c r="E34" s="36" t="s">
        <v>181</v>
      </c>
    </row>
    <row r="35" spans="1:5" ht="102" x14ac:dyDescent="0.2">
      <c r="A35" s="36">
        <v>27</v>
      </c>
      <c r="B35" s="36" t="s">
        <v>182</v>
      </c>
      <c r="C35" s="36" t="s">
        <v>12</v>
      </c>
      <c r="D35" s="36" t="s">
        <v>149</v>
      </c>
      <c r="E35" s="36" t="s">
        <v>181</v>
      </c>
    </row>
    <row r="36" spans="1:5" ht="165.75" x14ac:dyDescent="0.2">
      <c r="A36" s="36">
        <v>28</v>
      </c>
      <c r="B36" s="36" t="s">
        <v>183</v>
      </c>
      <c r="C36" s="36" t="s">
        <v>12</v>
      </c>
      <c r="D36" s="36" t="s">
        <v>150</v>
      </c>
      <c r="E36" s="36" t="s">
        <v>181</v>
      </c>
    </row>
    <row r="37" spans="1:5" ht="51" x14ac:dyDescent="0.2">
      <c r="A37" s="36">
        <v>29</v>
      </c>
      <c r="B37" s="36" t="s">
        <v>151</v>
      </c>
      <c r="C37" s="36" t="s">
        <v>7</v>
      </c>
      <c r="D37" s="36" t="s">
        <v>152</v>
      </c>
      <c r="E37" s="36" t="s">
        <v>208</v>
      </c>
    </row>
    <row r="38" spans="1:5" ht="63.75" x14ac:dyDescent="0.2">
      <c r="A38" s="36">
        <v>30</v>
      </c>
      <c r="B38" s="36" t="s">
        <v>153</v>
      </c>
      <c r="C38" s="36" t="s">
        <v>7</v>
      </c>
      <c r="D38" s="36" t="s">
        <v>154</v>
      </c>
      <c r="E38" s="36" t="s">
        <v>184</v>
      </c>
    </row>
    <row r="39" spans="1:5" ht="38.25" x14ac:dyDescent="0.2">
      <c r="A39" s="36">
        <v>31</v>
      </c>
      <c r="B39" s="36" t="s">
        <v>155</v>
      </c>
      <c r="C39" s="36" t="s">
        <v>7</v>
      </c>
      <c r="D39" s="36" t="s">
        <v>156</v>
      </c>
      <c r="E39" s="36" t="s">
        <v>184</v>
      </c>
    </row>
    <row r="40" spans="1:5" ht="25.5" x14ac:dyDescent="0.2">
      <c r="A40" s="36">
        <v>32</v>
      </c>
      <c r="B40" s="36" t="s">
        <v>157</v>
      </c>
      <c r="C40" s="36" t="s">
        <v>7</v>
      </c>
      <c r="D40" s="36" t="s">
        <v>158</v>
      </c>
      <c r="E40" s="36" t="s">
        <v>184</v>
      </c>
    </row>
    <row r="41" spans="1:5" ht="38.25" x14ac:dyDescent="0.2">
      <c r="A41" s="36">
        <v>33</v>
      </c>
      <c r="B41" s="36" t="s">
        <v>159</v>
      </c>
      <c r="C41" s="36" t="s">
        <v>7</v>
      </c>
      <c r="D41" s="36" t="s">
        <v>160</v>
      </c>
      <c r="E41" s="36" t="s">
        <v>184</v>
      </c>
    </row>
    <row r="42" spans="1:5" ht="51" x14ac:dyDescent="0.2">
      <c r="A42" s="36">
        <v>34</v>
      </c>
      <c r="B42" s="36" t="s">
        <v>161</v>
      </c>
      <c r="C42" s="36" t="s">
        <v>7</v>
      </c>
      <c r="D42" s="36" t="s">
        <v>162</v>
      </c>
      <c r="E42" s="36" t="s">
        <v>184</v>
      </c>
    </row>
    <row r="43" spans="1:5" ht="51" x14ac:dyDescent="0.2">
      <c r="A43" s="36">
        <v>35</v>
      </c>
      <c r="B43" s="36" t="s">
        <v>163</v>
      </c>
      <c r="C43" s="36" t="s">
        <v>7</v>
      </c>
      <c r="D43" s="36" t="s">
        <v>164</v>
      </c>
      <c r="E43" s="36" t="s">
        <v>181</v>
      </c>
    </row>
    <row r="44" spans="1:5" ht="38.25" x14ac:dyDescent="0.2">
      <c r="A44" s="36">
        <v>36</v>
      </c>
      <c r="B44" s="36" t="s">
        <v>165</v>
      </c>
      <c r="C44" s="36" t="s">
        <v>7</v>
      </c>
      <c r="D44" s="36" t="s">
        <v>166</v>
      </c>
      <c r="E44" s="36" t="s">
        <v>184</v>
      </c>
    </row>
    <row r="45" spans="1:5" ht="38.25" x14ac:dyDescent="0.2">
      <c r="A45" s="36">
        <v>37</v>
      </c>
      <c r="B45" s="36" t="s">
        <v>167</v>
      </c>
      <c r="C45" s="36" t="s">
        <v>7</v>
      </c>
      <c r="D45" s="36" t="s">
        <v>168</v>
      </c>
      <c r="E45" s="36" t="s">
        <v>184</v>
      </c>
    </row>
    <row r="46" spans="1:5" ht="25.5" x14ac:dyDescent="0.2">
      <c r="A46" s="36">
        <v>38</v>
      </c>
      <c r="B46" s="36" t="s">
        <v>169</v>
      </c>
      <c r="C46" s="36" t="s">
        <v>7</v>
      </c>
      <c r="D46" s="36" t="s">
        <v>170</v>
      </c>
      <c r="E46" s="36" t="s">
        <v>184</v>
      </c>
    </row>
    <row r="47" spans="1:5" ht="25.5" x14ac:dyDescent="0.2">
      <c r="A47" s="36">
        <v>39</v>
      </c>
      <c r="B47" s="36" t="s">
        <v>171</v>
      </c>
      <c r="C47" s="36" t="s">
        <v>7</v>
      </c>
      <c r="D47" s="36" t="s">
        <v>172</v>
      </c>
      <c r="E47" s="36" t="s">
        <v>184</v>
      </c>
    </row>
    <row r="48" spans="1:5" ht="76.5" x14ac:dyDescent="0.2">
      <c r="A48" s="36">
        <v>40</v>
      </c>
      <c r="B48" s="36" t="s">
        <v>173</v>
      </c>
      <c r="C48" s="36" t="s">
        <v>12</v>
      </c>
      <c r="D48" s="36" t="s">
        <v>174</v>
      </c>
      <c r="E48" s="36" t="s">
        <v>181</v>
      </c>
    </row>
    <row r="49" spans="1:5" ht="140.25" x14ac:dyDescent="0.2">
      <c r="A49" s="36">
        <v>41</v>
      </c>
      <c r="B49" s="36" t="s">
        <v>175</v>
      </c>
      <c r="C49" s="36" t="s">
        <v>12</v>
      </c>
      <c r="D49" s="36" t="s">
        <v>176</v>
      </c>
      <c r="E49" s="36" t="s">
        <v>181</v>
      </c>
    </row>
    <row r="50" spans="1:5" ht="76.5" x14ac:dyDescent="0.2">
      <c r="A50" s="36">
        <v>42</v>
      </c>
      <c r="B50" s="36" t="s">
        <v>177</v>
      </c>
      <c r="C50" s="36" t="s">
        <v>12</v>
      </c>
      <c r="D50" s="36" t="s">
        <v>178</v>
      </c>
      <c r="E50" s="36" t="s">
        <v>181</v>
      </c>
    </row>
    <row r="51" spans="1:5" ht="76.5" x14ac:dyDescent="0.2">
      <c r="A51" s="36">
        <v>43</v>
      </c>
      <c r="B51" s="36" t="s">
        <v>179</v>
      </c>
      <c r="C51" s="36" t="s">
        <v>7</v>
      </c>
      <c r="D51" s="36" t="s">
        <v>180</v>
      </c>
      <c r="E51" s="36" t="s">
        <v>181</v>
      </c>
    </row>
  </sheetData>
  <mergeCells count="6">
    <mergeCell ref="A1:E1"/>
    <mergeCell ref="A6:E6"/>
    <mergeCell ref="A3:B3"/>
    <mergeCell ref="A4:B4"/>
    <mergeCell ref="C3:D3"/>
    <mergeCell ref="C4:D4"/>
  </mergeCells>
  <pageMargins left="0.7" right="0.7" top="0.75" bottom="0.75" header="0.3" footer="0.3"/>
  <pageSetup scale="96" fitToHeight="0" orientation="landscape" r:id="rId1"/>
  <headerFooter>
    <oddHeader>&amp;L&amp;"Calibri Light,Bold"&amp;24Legal Standards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tabSelected="1" zoomScaleNormal="100" workbookViewId="0">
      <selection activeCell="B12" sqref="B12"/>
    </sheetView>
  </sheetViews>
  <sheetFormatPr defaultColWidth="9.140625" defaultRowHeight="15.75" x14ac:dyDescent="0.2"/>
  <cols>
    <col min="1" max="1" width="23.85546875" style="41" customWidth="1"/>
    <col min="2" max="2" width="58.85546875" style="41" customWidth="1"/>
    <col min="3" max="3" width="20.85546875" style="12" customWidth="1"/>
    <col min="4" max="4" width="23" style="12" bestFit="1" customWidth="1"/>
    <col min="5" max="5" width="23" style="12" customWidth="1"/>
    <col min="6" max="6" width="25.28515625" style="12" bestFit="1" customWidth="1"/>
    <col min="7" max="7" width="23.140625" style="12" customWidth="1"/>
    <col min="8" max="8" width="22.7109375" style="12" customWidth="1"/>
    <col min="9" max="14" width="24.7109375" style="13" customWidth="1"/>
    <col min="15" max="15" width="64.7109375" style="41" bestFit="1" customWidth="1"/>
    <col min="16" max="20" width="9" style="41" bestFit="1" customWidth="1"/>
    <col min="21" max="21" width="6.140625" style="41" bestFit="1" customWidth="1"/>
    <col min="22" max="16384" width="9.140625" style="41"/>
  </cols>
  <sheetData>
    <row r="1" spans="1:14" ht="101.25" customHeight="1" x14ac:dyDescent="0.2">
      <c r="A1" s="116" t="s">
        <v>90</v>
      </c>
      <c r="B1" s="117"/>
      <c r="C1" s="117"/>
      <c r="D1" s="117"/>
      <c r="E1" s="117"/>
      <c r="F1" s="117"/>
      <c r="G1" s="117"/>
      <c r="H1" s="117"/>
      <c r="I1" s="117"/>
      <c r="J1" s="117"/>
      <c r="K1" s="117"/>
      <c r="L1" s="117"/>
      <c r="M1" s="117"/>
      <c r="N1" s="117"/>
    </row>
    <row r="2" spans="1:14" ht="9" customHeight="1" x14ac:dyDescent="0.2"/>
    <row r="3" spans="1:14" s="40" customFormat="1" x14ac:dyDescent="0.2">
      <c r="A3" s="119" t="s">
        <v>2</v>
      </c>
      <c r="B3" s="120"/>
      <c r="C3" s="113" t="str">
        <f>'[2]Cover Page'!$D$21</f>
        <v>Department of Juvenile Justice</v>
      </c>
      <c r="D3" s="121"/>
      <c r="E3" s="52"/>
      <c r="F3" s="52"/>
      <c r="G3" s="53"/>
      <c r="H3" s="53"/>
      <c r="I3" s="53"/>
      <c r="J3" s="53"/>
      <c r="K3" s="53"/>
      <c r="L3" s="53"/>
      <c r="M3" s="53"/>
      <c r="N3" s="53"/>
    </row>
    <row r="4" spans="1:14" s="40" customFormat="1" x14ac:dyDescent="0.2">
      <c r="A4" s="119" t="s">
        <v>3</v>
      </c>
      <c r="B4" s="120"/>
      <c r="C4" s="122">
        <v>42395</v>
      </c>
      <c r="D4" s="121"/>
      <c r="E4" s="52"/>
      <c r="F4" s="52"/>
      <c r="G4" s="53"/>
      <c r="H4" s="53"/>
      <c r="I4" s="53"/>
      <c r="J4" s="53"/>
      <c r="K4" s="53"/>
      <c r="L4" s="53"/>
      <c r="M4" s="53"/>
      <c r="N4" s="53"/>
    </row>
    <row r="5" spans="1:14" s="40" customFormat="1" x14ac:dyDescent="0.2">
      <c r="A5" s="119" t="s">
        <v>5</v>
      </c>
      <c r="B5" s="120"/>
      <c r="C5" s="113" t="s">
        <v>63</v>
      </c>
      <c r="D5" s="121"/>
      <c r="E5" s="52"/>
      <c r="F5" s="52"/>
      <c r="G5" s="53"/>
      <c r="H5" s="53"/>
      <c r="I5" s="53"/>
      <c r="J5" s="53"/>
      <c r="K5" s="53"/>
      <c r="L5" s="53"/>
      <c r="M5" s="53"/>
      <c r="N5" s="53"/>
    </row>
    <row r="6" spans="1:14" s="40" customFormat="1" ht="9" customHeight="1" x14ac:dyDescent="0.2">
      <c r="A6" s="54"/>
      <c r="B6" s="46"/>
      <c r="C6" s="46"/>
      <c r="D6" s="52"/>
      <c r="E6" s="52"/>
      <c r="F6" s="52"/>
      <c r="G6" s="53"/>
      <c r="H6" s="53"/>
      <c r="I6" s="53"/>
      <c r="J6" s="53"/>
      <c r="K6" s="53"/>
      <c r="L6" s="53"/>
      <c r="M6" s="53"/>
      <c r="N6" s="53"/>
    </row>
    <row r="7" spans="1:14" s="40" customFormat="1" ht="37.5" customHeight="1" x14ac:dyDescent="0.2">
      <c r="A7" s="115" t="s">
        <v>92</v>
      </c>
      <c r="B7" s="118"/>
      <c r="C7" s="118"/>
      <c r="D7" s="118"/>
      <c r="E7" s="118"/>
      <c r="F7" s="118"/>
      <c r="G7" s="118"/>
      <c r="H7" s="118"/>
      <c r="I7" s="118"/>
      <c r="J7" s="118"/>
      <c r="K7" s="118"/>
      <c r="L7" s="118"/>
      <c r="M7" s="118"/>
      <c r="N7" s="118"/>
    </row>
    <row r="8" spans="1:14" s="10" customFormat="1" ht="6.75" customHeight="1" x14ac:dyDescent="0.2">
      <c r="A8" s="55"/>
      <c r="B8" s="56"/>
      <c r="C8" s="57"/>
      <c r="D8" s="56"/>
      <c r="E8" s="56"/>
      <c r="F8" s="56"/>
      <c r="G8" s="56"/>
      <c r="H8" s="56"/>
      <c r="I8" s="56"/>
      <c r="J8" s="56"/>
      <c r="K8" s="56"/>
      <c r="L8" s="56"/>
      <c r="M8" s="56"/>
      <c r="N8" s="56"/>
    </row>
    <row r="9" spans="1:14" ht="93" customHeight="1" x14ac:dyDescent="0.2">
      <c r="A9" s="115" t="s">
        <v>86</v>
      </c>
      <c r="B9" s="123"/>
      <c r="C9" s="123"/>
      <c r="D9" s="123"/>
      <c r="E9" s="123"/>
      <c r="F9" s="123"/>
      <c r="G9" s="123"/>
      <c r="H9" s="123"/>
      <c r="I9" s="123"/>
      <c r="J9" s="123"/>
      <c r="K9" s="123"/>
      <c r="L9" s="123"/>
      <c r="M9" s="123"/>
      <c r="N9" s="123"/>
    </row>
    <row r="10" spans="1:14" ht="109.15" customHeight="1" x14ac:dyDescent="0.2">
      <c r="A10" s="115" t="s">
        <v>93</v>
      </c>
      <c r="B10" s="123"/>
      <c r="C10" s="123"/>
      <c r="D10" s="123"/>
      <c r="E10" s="123"/>
      <c r="F10" s="123"/>
      <c r="G10" s="123"/>
      <c r="H10" s="123"/>
      <c r="I10" s="123"/>
      <c r="J10" s="123"/>
      <c r="K10" s="123"/>
      <c r="L10" s="123"/>
      <c r="M10" s="123"/>
      <c r="N10" s="123"/>
    </row>
    <row r="11" spans="1:14" x14ac:dyDescent="0.2">
      <c r="A11" s="47"/>
      <c r="B11" s="47"/>
      <c r="C11" s="58"/>
      <c r="D11" s="58"/>
      <c r="E11" s="58"/>
      <c r="F11" s="58"/>
      <c r="G11" s="58"/>
      <c r="H11" s="58"/>
      <c r="I11" s="59"/>
      <c r="J11" s="59"/>
      <c r="K11" s="59"/>
      <c r="L11" s="59"/>
      <c r="M11" s="59"/>
      <c r="N11" s="59"/>
    </row>
    <row r="12" spans="1:14" x14ac:dyDescent="0.2">
      <c r="A12" s="60"/>
      <c r="B12" s="55" t="s">
        <v>58</v>
      </c>
      <c r="C12" s="61"/>
      <c r="D12" s="124" t="s">
        <v>22</v>
      </c>
      <c r="E12" s="124"/>
      <c r="F12" s="121"/>
      <c r="G12" s="121"/>
      <c r="H12" s="121"/>
      <c r="I12" s="121"/>
      <c r="J12" s="121"/>
      <c r="K12" s="121"/>
      <c r="L12" s="121"/>
      <c r="M12" s="121"/>
      <c r="N12" s="121"/>
    </row>
    <row r="13" spans="1:14" x14ac:dyDescent="0.2">
      <c r="A13" s="47"/>
      <c r="B13" s="46"/>
      <c r="C13" s="62"/>
      <c r="D13" s="52"/>
      <c r="E13" s="52"/>
      <c r="F13" s="52"/>
      <c r="G13" s="52"/>
      <c r="H13" s="52"/>
      <c r="I13" s="52"/>
      <c r="J13" s="52"/>
      <c r="K13" s="52"/>
      <c r="L13" s="52"/>
      <c r="M13" s="52"/>
      <c r="N13" s="52"/>
    </row>
    <row r="14" spans="1:14" ht="108.6" customHeight="1" x14ac:dyDescent="0.2">
      <c r="A14" s="127" t="s">
        <v>91</v>
      </c>
      <c r="B14" s="44" t="s">
        <v>32</v>
      </c>
      <c r="C14" s="63" t="s">
        <v>0</v>
      </c>
      <c r="D14" s="64" t="s">
        <v>198</v>
      </c>
      <c r="E14" s="64" t="s">
        <v>185</v>
      </c>
      <c r="F14" s="64" t="s">
        <v>186</v>
      </c>
      <c r="G14" s="64" t="s">
        <v>199</v>
      </c>
      <c r="H14" s="64" t="s">
        <v>200</v>
      </c>
      <c r="I14" s="64" t="s">
        <v>201</v>
      </c>
      <c r="J14" s="64" t="s">
        <v>187</v>
      </c>
      <c r="K14" s="64" t="s">
        <v>188</v>
      </c>
      <c r="L14" s="64" t="s">
        <v>189</v>
      </c>
      <c r="M14" s="64" t="s">
        <v>190</v>
      </c>
      <c r="N14" s="64" t="s">
        <v>191</v>
      </c>
    </row>
    <row r="15" spans="1:14" ht="56.45" customHeight="1" x14ac:dyDescent="0.2">
      <c r="A15" s="128"/>
      <c r="B15" s="65" t="s">
        <v>77</v>
      </c>
      <c r="C15" s="63" t="s">
        <v>0</v>
      </c>
      <c r="D15" s="64" t="s">
        <v>7</v>
      </c>
      <c r="E15" s="64" t="s">
        <v>7</v>
      </c>
      <c r="F15" s="64" t="s">
        <v>192</v>
      </c>
      <c r="G15" s="64" t="s">
        <v>192</v>
      </c>
      <c r="H15" s="64" t="s">
        <v>192</v>
      </c>
      <c r="I15" s="64" t="s">
        <v>192</v>
      </c>
      <c r="J15" s="64" t="s">
        <v>192</v>
      </c>
      <c r="K15" s="64" t="s">
        <v>192</v>
      </c>
      <c r="L15" s="64" t="s">
        <v>192</v>
      </c>
      <c r="M15" s="64" t="s">
        <v>192</v>
      </c>
      <c r="N15" s="64" t="s">
        <v>12</v>
      </c>
    </row>
    <row r="16" spans="1:14" ht="34.5" customHeight="1" thickBot="1" x14ac:dyDescent="0.25">
      <c r="A16" s="66"/>
      <c r="B16" s="67" t="s">
        <v>59</v>
      </c>
      <c r="C16" s="63" t="s">
        <v>0</v>
      </c>
      <c r="D16" s="68" t="s">
        <v>193</v>
      </c>
      <c r="E16" s="68" t="s">
        <v>194</v>
      </c>
      <c r="F16" s="68" t="s">
        <v>193</v>
      </c>
      <c r="G16" s="68" t="s">
        <v>193</v>
      </c>
      <c r="H16" s="68" t="s">
        <v>193</v>
      </c>
      <c r="I16" s="68" t="s">
        <v>195</v>
      </c>
      <c r="J16" s="68" t="s">
        <v>193</v>
      </c>
      <c r="K16" s="68" t="s">
        <v>193</v>
      </c>
      <c r="L16" s="68" t="s">
        <v>193</v>
      </c>
      <c r="M16" s="68" t="s">
        <v>193</v>
      </c>
      <c r="N16" s="68" t="s">
        <v>193</v>
      </c>
    </row>
    <row r="17" spans="1:23" ht="16.5" thickBot="1" x14ac:dyDescent="0.25">
      <c r="A17" s="46"/>
      <c r="B17" s="69" t="s">
        <v>23</v>
      </c>
      <c r="C17" s="70"/>
      <c r="D17" s="71"/>
      <c r="E17" s="71"/>
      <c r="F17" s="71"/>
      <c r="G17" s="71"/>
      <c r="H17" s="71"/>
      <c r="I17" s="72"/>
      <c r="J17" s="72"/>
      <c r="K17" s="72"/>
      <c r="L17" s="72"/>
      <c r="M17" s="72"/>
      <c r="N17" s="72"/>
    </row>
    <row r="18" spans="1:23" x14ac:dyDescent="0.2">
      <c r="A18" s="73"/>
      <c r="B18" s="74" t="s">
        <v>78</v>
      </c>
      <c r="C18" s="75">
        <f>SUM(D18:N18)</f>
        <v>14366033.319999998</v>
      </c>
      <c r="D18" s="75">
        <v>0</v>
      </c>
      <c r="E18" s="75">
        <v>3768813</v>
      </c>
      <c r="F18" s="75">
        <v>768441</v>
      </c>
      <c r="G18" s="75">
        <v>418855.56</v>
      </c>
      <c r="H18" s="75">
        <v>2899015</v>
      </c>
      <c r="I18" s="75">
        <f>1115339+3194465</f>
        <v>4309804</v>
      </c>
      <c r="J18" s="75">
        <v>478612</v>
      </c>
      <c r="K18" s="75">
        <v>1058732</v>
      </c>
      <c r="L18" s="75">
        <v>140570.76</v>
      </c>
      <c r="M18" s="75">
        <f>663761-140571</f>
        <v>523190</v>
      </c>
      <c r="N18" s="75">
        <v>0</v>
      </c>
    </row>
    <row r="19" spans="1:23" ht="36" customHeight="1" x14ac:dyDescent="0.2">
      <c r="A19" s="76"/>
      <c r="B19" s="77" t="s">
        <v>81</v>
      </c>
      <c r="C19" s="75">
        <f>SUM(D19:N19)</f>
        <v>14366034</v>
      </c>
      <c r="D19" s="78">
        <v>0</v>
      </c>
      <c r="E19" s="78">
        <v>3768813</v>
      </c>
      <c r="F19" s="78">
        <v>768441</v>
      </c>
      <c r="G19" s="78">
        <v>418856</v>
      </c>
      <c r="H19" s="78">
        <v>2899015</v>
      </c>
      <c r="I19" s="78">
        <f>3194465+1115339</f>
        <v>4309804</v>
      </c>
      <c r="J19" s="78">
        <v>478612</v>
      </c>
      <c r="K19" s="78">
        <v>1058732</v>
      </c>
      <c r="L19" s="78">
        <v>140571</v>
      </c>
      <c r="M19" s="78">
        <f>523190</f>
        <v>523190</v>
      </c>
      <c r="N19" s="78">
        <v>0</v>
      </c>
    </row>
    <row r="20" spans="1:23" s="26" customFormat="1" ht="56.25" customHeight="1" thickBot="1" x14ac:dyDescent="0.25">
      <c r="A20" s="79"/>
      <c r="B20" s="80" t="s">
        <v>30</v>
      </c>
      <c r="C20" s="81" t="s">
        <v>79</v>
      </c>
      <c r="D20" s="82"/>
      <c r="E20" s="82"/>
      <c r="F20" s="82"/>
      <c r="G20" s="82"/>
      <c r="H20" s="82"/>
      <c r="I20" s="82"/>
      <c r="J20" s="82"/>
      <c r="K20" s="82"/>
      <c r="L20" s="82"/>
      <c r="M20" s="82"/>
      <c r="N20" s="82"/>
    </row>
    <row r="21" spans="1:23" ht="18" customHeight="1" thickBot="1" x14ac:dyDescent="0.25">
      <c r="A21" s="76"/>
      <c r="B21" s="69" t="s">
        <v>64</v>
      </c>
      <c r="C21" s="70"/>
      <c r="D21" s="71"/>
      <c r="E21" s="71"/>
      <c r="F21" s="71"/>
      <c r="G21" s="71"/>
      <c r="H21" s="71"/>
      <c r="I21" s="71"/>
      <c r="J21" s="71"/>
      <c r="K21" s="71"/>
      <c r="L21" s="71"/>
      <c r="M21" s="71"/>
      <c r="N21" s="71"/>
    </row>
    <row r="22" spans="1:23" ht="24.75" customHeight="1" thickBot="1" x14ac:dyDescent="0.25">
      <c r="A22" s="76"/>
      <c r="B22" s="74" t="s">
        <v>31</v>
      </c>
      <c r="C22" s="75">
        <f>SUM(D22:N22)</f>
        <v>124952449</v>
      </c>
      <c r="D22" s="83">
        <v>105638256</v>
      </c>
      <c r="E22" s="83">
        <v>0</v>
      </c>
      <c r="F22" s="83">
        <v>3700000</v>
      </c>
      <c r="G22" s="83">
        <v>1300000</v>
      </c>
      <c r="H22" s="83">
        <v>1500000</v>
      </c>
      <c r="I22" s="83">
        <f>402000+550000</f>
        <v>952000</v>
      </c>
      <c r="J22" s="83">
        <v>2800000</v>
      </c>
      <c r="K22" s="83">
        <v>1450000</v>
      </c>
      <c r="L22" s="83">
        <v>315267</v>
      </c>
      <c r="M22" s="83">
        <f>4355349-315267</f>
        <v>4040082</v>
      </c>
      <c r="N22" s="83">
        <v>3256844</v>
      </c>
    </row>
    <row r="23" spans="1:23" ht="16.5" thickBot="1" x14ac:dyDescent="0.25">
      <c r="A23" s="46"/>
      <c r="B23" s="69" t="s">
        <v>33</v>
      </c>
      <c r="C23" s="70"/>
      <c r="D23" s="84"/>
      <c r="E23" s="84"/>
      <c r="F23" s="84"/>
      <c r="G23" s="84"/>
      <c r="H23" s="84"/>
      <c r="I23" s="84"/>
      <c r="J23" s="84"/>
      <c r="K23" s="84"/>
      <c r="L23" s="84"/>
      <c r="M23" s="84"/>
      <c r="N23" s="84"/>
    </row>
    <row r="24" spans="1:23" ht="69" customHeight="1" x14ac:dyDescent="0.2">
      <c r="A24" s="46"/>
      <c r="B24" s="85" t="s">
        <v>65</v>
      </c>
      <c r="C24" s="75">
        <f>SUM(D24:N24)</f>
        <v>139318483</v>
      </c>
      <c r="D24" s="86">
        <f>D22+D19</f>
        <v>105638256</v>
      </c>
      <c r="E24" s="86">
        <f t="shared" ref="E24:N24" si="0">E22+E19</f>
        <v>3768813</v>
      </c>
      <c r="F24" s="86">
        <f t="shared" si="0"/>
        <v>4468441</v>
      </c>
      <c r="G24" s="86">
        <f t="shared" si="0"/>
        <v>1718856</v>
      </c>
      <c r="H24" s="86">
        <f t="shared" si="0"/>
        <v>4399015</v>
      </c>
      <c r="I24" s="86">
        <f t="shared" si="0"/>
        <v>5261804</v>
      </c>
      <c r="J24" s="86">
        <f t="shared" si="0"/>
        <v>3278612</v>
      </c>
      <c r="K24" s="86">
        <f t="shared" si="0"/>
        <v>2508732</v>
      </c>
      <c r="L24" s="86">
        <f t="shared" si="0"/>
        <v>455838</v>
      </c>
      <c r="M24" s="86">
        <f t="shared" si="0"/>
        <v>4563272</v>
      </c>
      <c r="N24" s="86">
        <f t="shared" si="0"/>
        <v>3256844</v>
      </c>
    </row>
    <row r="25" spans="1:23" x14ac:dyDescent="0.2">
      <c r="A25" s="73"/>
      <c r="B25" s="46"/>
      <c r="C25" s="62"/>
      <c r="D25" s="46"/>
      <c r="E25" s="46"/>
      <c r="F25" s="46"/>
      <c r="G25" s="46"/>
      <c r="H25" s="87"/>
      <c r="I25" s="46"/>
      <c r="J25" s="46"/>
      <c r="K25" s="46"/>
      <c r="L25" s="46"/>
      <c r="M25" s="46"/>
      <c r="N25" s="46"/>
    </row>
    <row r="26" spans="1:23" x14ac:dyDescent="0.2">
      <c r="A26" s="60"/>
      <c r="B26" s="55" t="s">
        <v>75</v>
      </c>
      <c r="C26" s="61"/>
      <c r="D26" s="124" t="s">
        <v>22</v>
      </c>
      <c r="E26" s="124"/>
      <c r="F26" s="121"/>
      <c r="G26" s="121"/>
      <c r="H26" s="121"/>
      <c r="I26" s="121"/>
      <c r="J26" s="121"/>
      <c r="K26" s="121"/>
      <c r="L26" s="121"/>
      <c r="M26" s="121"/>
      <c r="N26" s="121"/>
    </row>
    <row r="27" spans="1:23" x14ac:dyDescent="0.2">
      <c r="A27" s="73"/>
      <c r="B27" s="46"/>
      <c r="C27" s="62"/>
      <c r="D27" s="46"/>
      <c r="E27" s="46"/>
      <c r="F27" s="46"/>
      <c r="G27" s="46"/>
      <c r="H27" s="87"/>
      <c r="I27" s="46"/>
      <c r="J27" s="46"/>
      <c r="K27" s="46"/>
      <c r="L27" s="46"/>
      <c r="M27" s="46"/>
      <c r="N27" s="46"/>
    </row>
    <row r="28" spans="1:23" ht="80.45" customHeight="1" x14ac:dyDescent="0.2">
      <c r="A28" s="125" t="s">
        <v>74</v>
      </c>
      <c r="B28" s="44" t="s">
        <v>82</v>
      </c>
      <c r="C28" s="88" t="str">
        <f>C14</f>
        <v>Totals</v>
      </c>
      <c r="D28" s="44" t="str">
        <f>D14</f>
        <v>General Appropriations</v>
      </c>
      <c r="E28" s="44" t="str">
        <f>E14</f>
        <v>General Appropriations Carryforward</v>
      </c>
      <c r="F28" s="44" t="str">
        <f t="shared" ref="F28:N29" si="1">F14</f>
        <v>Law Enforcement Ticket Surcharge - Section 14-1-212 SC Code of Laws</v>
      </c>
      <c r="G28" s="44" t="str">
        <f>G14</f>
        <v>Detention Center $50 per diem collected from municipalities and counties Section 63-19-360, 19-1610 and 14-1-208(1) SC Code of Laws</v>
      </c>
      <c r="H28" s="44" t="str">
        <f t="shared" si="1"/>
        <v>Joint Children's Committee Proviso 117.91 and Section 63-1-50 SC Code of Laws</v>
      </c>
      <c r="I28" s="44" t="str">
        <f t="shared" si="1"/>
        <v>Medicaid - reimbursements of  Medicaid eligible expenses for juveniles in the community</v>
      </c>
      <c r="J28" s="44" t="str">
        <f t="shared" si="1"/>
        <v>Court Fine Detention Services Section 14-1-208 SC Code of Laws</v>
      </c>
      <c r="K28" s="44" t="str">
        <f t="shared" si="1"/>
        <v>Dedicated Court Fines Section 14-1-218 SC Code of Laws</v>
      </c>
      <c r="L28" s="44" t="str">
        <f t="shared" si="1"/>
        <v>Education Improvement Ac - DJJ School District</v>
      </c>
      <c r="M28" s="44" t="str">
        <f t="shared" si="1"/>
        <v>Education Finance Act - DJJ School District</v>
      </c>
      <c r="N28" s="44" t="str">
        <f t="shared" si="1"/>
        <v>Federal Grant Funds (Education, USDA and Department of Public Safety)</v>
      </c>
      <c r="O28" s="11"/>
      <c r="P28" s="11"/>
      <c r="Q28" s="11"/>
      <c r="R28" s="11"/>
      <c r="S28" s="11"/>
      <c r="T28" s="11"/>
      <c r="U28" s="11"/>
      <c r="V28" s="11"/>
      <c r="W28" s="11"/>
    </row>
    <row r="29" spans="1:23" ht="68.45" customHeight="1" x14ac:dyDescent="0.2">
      <c r="A29" s="126"/>
      <c r="B29" s="65" t="s">
        <v>83</v>
      </c>
      <c r="C29" s="88" t="str">
        <f t="shared" ref="C29:I29" si="2">C15</f>
        <v>Totals</v>
      </c>
      <c r="D29" s="44" t="str">
        <f t="shared" si="2"/>
        <v>State</v>
      </c>
      <c r="E29" s="44" t="str">
        <f t="shared" si="2"/>
        <v>State</v>
      </c>
      <c r="F29" s="44" t="str">
        <f t="shared" si="2"/>
        <v>Other</v>
      </c>
      <c r="G29" s="44" t="str">
        <f t="shared" si="2"/>
        <v>Other</v>
      </c>
      <c r="H29" s="44" t="str">
        <f t="shared" si="2"/>
        <v>Other</v>
      </c>
      <c r="I29" s="44" t="str">
        <f t="shared" si="2"/>
        <v>Other</v>
      </c>
      <c r="J29" s="44" t="str">
        <f t="shared" si="1"/>
        <v>Other</v>
      </c>
      <c r="K29" s="44" t="str">
        <f t="shared" si="1"/>
        <v>Other</v>
      </c>
      <c r="L29" s="44" t="str">
        <f t="shared" si="1"/>
        <v>Other</v>
      </c>
      <c r="M29" s="44" t="str">
        <f t="shared" si="1"/>
        <v>Other</v>
      </c>
      <c r="N29" s="44" t="str">
        <f t="shared" si="1"/>
        <v>Federal</v>
      </c>
      <c r="O29" s="11"/>
      <c r="P29" s="11"/>
      <c r="Q29" s="11"/>
      <c r="R29" s="11"/>
      <c r="S29" s="11"/>
      <c r="T29" s="11"/>
      <c r="U29" s="11"/>
      <c r="V29" s="11"/>
      <c r="W29" s="11"/>
    </row>
    <row r="30" spans="1:23" s="26" customFormat="1" ht="31.5" x14ac:dyDescent="0.2">
      <c r="A30" s="79"/>
      <c r="B30" s="89" t="s">
        <v>66</v>
      </c>
      <c r="C30" s="89" t="s">
        <v>34</v>
      </c>
      <c r="D30" s="89"/>
      <c r="E30" s="89"/>
      <c r="F30" s="89"/>
      <c r="G30" s="89"/>
      <c r="H30" s="89"/>
      <c r="I30" s="89"/>
      <c r="J30" s="89"/>
      <c r="K30" s="89"/>
      <c r="L30" s="89"/>
      <c r="M30" s="89"/>
      <c r="N30" s="89"/>
      <c r="O30" s="19"/>
      <c r="P30" s="19"/>
      <c r="Q30" s="19"/>
      <c r="R30" s="19"/>
      <c r="S30" s="19"/>
      <c r="T30" s="19"/>
      <c r="U30" s="19"/>
      <c r="V30" s="19"/>
      <c r="W30" s="19"/>
    </row>
    <row r="31" spans="1:23" ht="53.25" customHeight="1" x14ac:dyDescent="0.2">
      <c r="A31" s="76"/>
      <c r="B31" s="45" t="s">
        <v>84</v>
      </c>
      <c r="C31" s="88">
        <f>C24</f>
        <v>139318483</v>
      </c>
      <c r="D31" s="88">
        <f t="shared" ref="D31:N31" si="3">D24</f>
        <v>105638256</v>
      </c>
      <c r="E31" s="88">
        <f t="shared" si="3"/>
        <v>3768813</v>
      </c>
      <c r="F31" s="88">
        <f t="shared" si="3"/>
        <v>4468441</v>
      </c>
      <c r="G31" s="88">
        <f t="shared" si="3"/>
        <v>1718856</v>
      </c>
      <c r="H31" s="88">
        <f t="shared" si="3"/>
        <v>4399015</v>
      </c>
      <c r="I31" s="88">
        <f t="shared" si="3"/>
        <v>5261804</v>
      </c>
      <c r="J31" s="88">
        <f t="shared" si="3"/>
        <v>3278612</v>
      </c>
      <c r="K31" s="88">
        <f t="shared" si="3"/>
        <v>2508732</v>
      </c>
      <c r="L31" s="88">
        <f t="shared" si="3"/>
        <v>455838</v>
      </c>
      <c r="M31" s="88">
        <f t="shared" si="3"/>
        <v>4563272</v>
      </c>
      <c r="N31" s="88">
        <f t="shared" si="3"/>
        <v>3256844</v>
      </c>
      <c r="O31" s="11"/>
      <c r="P31" s="11"/>
      <c r="Q31" s="11"/>
      <c r="R31" s="11"/>
      <c r="S31" s="11"/>
      <c r="T31" s="11"/>
      <c r="U31" s="11"/>
      <c r="V31" s="11"/>
      <c r="W31" s="11"/>
    </row>
    <row r="32" spans="1:23" s="26" customFormat="1" ht="52.5" customHeight="1" thickBot="1" x14ac:dyDescent="0.25">
      <c r="A32" s="90"/>
      <c r="B32" s="91" t="s">
        <v>21</v>
      </c>
      <c r="C32" s="92" t="s">
        <v>34</v>
      </c>
      <c r="D32" s="92" t="s">
        <v>61</v>
      </c>
      <c r="E32" s="92" t="s">
        <v>61</v>
      </c>
      <c r="F32" s="92" t="s">
        <v>61</v>
      </c>
      <c r="G32" s="92" t="s">
        <v>61</v>
      </c>
      <c r="H32" s="92" t="s">
        <v>61</v>
      </c>
      <c r="I32" s="92" t="s">
        <v>61</v>
      </c>
      <c r="J32" s="92" t="s">
        <v>61</v>
      </c>
      <c r="K32" s="92" t="s">
        <v>61</v>
      </c>
      <c r="L32" s="92" t="s">
        <v>61</v>
      </c>
      <c r="M32" s="92" t="s">
        <v>61</v>
      </c>
      <c r="N32" s="92" t="s">
        <v>61</v>
      </c>
    </row>
    <row r="33" spans="1:14" ht="16.5" thickBot="1" x14ac:dyDescent="0.25">
      <c r="A33" s="46"/>
      <c r="B33" s="69" t="s">
        <v>67</v>
      </c>
      <c r="C33" s="70"/>
      <c r="D33" s="84"/>
      <c r="E33" s="84"/>
      <c r="F33" s="84"/>
      <c r="G33" s="84"/>
      <c r="H33" s="93"/>
      <c r="I33" s="94"/>
      <c r="J33" s="94"/>
      <c r="K33" s="94"/>
      <c r="L33" s="94"/>
      <c r="M33" s="94"/>
      <c r="N33" s="94"/>
    </row>
    <row r="34" spans="1:14" ht="53.25" customHeight="1" x14ac:dyDescent="0.2">
      <c r="A34" s="46"/>
      <c r="B34" s="95" t="s">
        <v>196</v>
      </c>
      <c r="C34" s="96">
        <f t="shared" ref="C34:C45" si="4">SUM(D34:N34)</f>
        <v>508484</v>
      </c>
      <c r="D34" s="83">
        <v>447860</v>
      </c>
      <c r="E34" s="83">
        <v>60624</v>
      </c>
      <c r="F34" s="83">
        <v>0</v>
      </c>
      <c r="G34" s="83">
        <v>0</v>
      </c>
      <c r="H34" s="83">
        <v>0</v>
      </c>
      <c r="I34" s="83">
        <v>0</v>
      </c>
      <c r="J34" s="83">
        <v>0</v>
      </c>
      <c r="K34" s="83">
        <v>0</v>
      </c>
      <c r="L34" s="83">
        <v>0</v>
      </c>
      <c r="M34" s="83">
        <v>0</v>
      </c>
      <c r="N34" s="83">
        <v>0</v>
      </c>
    </row>
    <row r="35" spans="1:14" ht="33.6" customHeight="1" x14ac:dyDescent="0.2">
      <c r="A35" s="46"/>
      <c r="B35" s="97" t="s">
        <v>209</v>
      </c>
      <c r="C35" s="96">
        <f t="shared" si="4"/>
        <v>4957187</v>
      </c>
      <c r="D35" s="78">
        <v>4840184</v>
      </c>
      <c r="E35" s="78">
        <f>623</f>
        <v>623</v>
      </c>
      <c r="F35" s="78">
        <v>0</v>
      </c>
      <c r="G35" s="78">
        <v>43260</v>
      </c>
      <c r="H35" s="78">
        <v>0</v>
      </c>
      <c r="I35" s="78">
        <v>73120</v>
      </c>
      <c r="J35" s="78">
        <v>0</v>
      </c>
      <c r="K35" s="78">
        <v>0</v>
      </c>
      <c r="L35" s="78">
        <v>0</v>
      </c>
      <c r="M35" s="78">
        <v>0</v>
      </c>
      <c r="N35" s="78">
        <v>0</v>
      </c>
    </row>
    <row r="36" spans="1:14" ht="48" customHeight="1" x14ac:dyDescent="0.2">
      <c r="A36" s="46"/>
      <c r="B36" s="97" t="s">
        <v>210</v>
      </c>
      <c r="C36" s="96">
        <f t="shared" si="4"/>
        <v>17512901</v>
      </c>
      <c r="D36" s="78">
        <v>15984770</v>
      </c>
      <c r="E36" s="78">
        <v>0</v>
      </c>
      <c r="F36" s="78">
        <v>0</v>
      </c>
      <c r="G36" s="78">
        <v>0</v>
      </c>
      <c r="H36" s="78">
        <f>32495+208650</f>
        <v>241145</v>
      </c>
      <c r="I36" s="78">
        <v>126986</v>
      </c>
      <c r="J36" s="78">
        <v>0</v>
      </c>
      <c r="K36" s="78">
        <f>960000+200000</f>
        <v>1160000</v>
      </c>
      <c r="L36" s="78">
        <v>0</v>
      </c>
      <c r="M36" s="78">
        <v>0</v>
      </c>
      <c r="N36" s="78">
        <v>0</v>
      </c>
    </row>
    <row r="37" spans="1:14" ht="33.6" customHeight="1" x14ac:dyDescent="0.2">
      <c r="A37" s="46"/>
      <c r="B37" s="97" t="s">
        <v>211</v>
      </c>
      <c r="C37" s="96">
        <f t="shared" si="4"/>
        <v>18590163</v>
      </c>
      <c r="D37" s="78">
        <v>17520696</v>
      </c>
      <c r="E37" s="78">
        <f>21312+112878</f>
        <v>134190</v>
      </c>
      <c r="F37" s="78">
        <v>109146</v>
      </c>
      <c r="G37" s="78">
        <v>0</v>
      </c>
      <c r="H37" s="78">
        <v>0</v>
      </c>
      <c r="I37" s="78">
        <f>43+10000</f>
        <v>10043</v>
      </c>
      <c r="J37" s="78">
        <v>20023</v>
      </c>
      <c r="K37" s="78">
        <v>0</v>
      </c>
      <c r="L37" s="78">
        <v>0</v>
      </c>
      <c r="M37" s="78">
        <v>0</v>
      </c>
      <c r="N37" s="78">
        <v>796065</v>
      </c>
    </row>
    <row r="38" spans="1:14" ht="53.25" customHeight="1" x14ac:dyDescent="0.2">
      <c r="A38" s="46"/>
      <c r="B38" s="95" t="s">
        <v>217</v>
      </c>
      <c r="C38" s="96">
        <f t="shared" si="4"/>
        <v>9046649</v>
      </c>
      <c r="D38" s="83">
        <v>7234440</v>
      </c>
      <c r="E38" s="83">
        <v>16259</v>
      </c>
      <c r="F38" s="83">
        <v>1795950</v>
      </c>
      <c r="G38" s="83">
        <v>0</v>
      </c>
      <c r="H38" s="83">
        <v>0</v>
      </c>
      <c r="I38" s="83">
        <v>0</v>
      </c>
      <c r="J38" s="83">
        <v>0</v>
      </c>
      <c r="K38" s="83">
        <v>0</v>
      </c>
      <c r="L38" s="83">
        <v>0</v>
      </c>
      <c r="M38" s="83">
        <v>0</v>
      </c>
      <c r="N38" s="83">
        <v>0</v>
      </c>
    </row>
    <row r="39" spans="1:14" ht="53.25" customHeight="1" x14ac:dyDescent="0.2">
      <c r="A39" s="46"/>
      <c r="B39" s="95" t="s">
        <v>212</v>
      </c>
      <c r="C39" s="96">
        <f t="shared" si="4"/>
        <v>3393689</v>
      </c>
      <c r="D39" s="83">
        <v>794701</v>
      </c>
      <c r="E39" s="83">
        <v>0</v>
      </c>
      <c r="F39" s="83">
        <v>0</v>
      </c>
      <c r="G39" s="83">
        <v>890099</v>
      </c>
      <c r="H39" s="83">
        <v>0</v>
      </c>
      <c r="I39" s="83">
        <v>0</v>
      </c>
      <c r="J39" s="83">
        <v>1708889</v>
      </c>
      <c r="K39" s="83">
        <v>0</v>
      </c>
      <c r="L39" s="83">
        <v>0</v>
      </c>
      <c r="M39" s="83">
        <v>0</v>
      </c>
      <c r="N39" s="83">
        <v>0</v>
      </c>
    </row>
    <row r="40" spans="1:14" ht="53.25" customHeight="1" x14ac:dyDescent="0.2">
      <c r="A40" s="46"/>
      <c r="B40" s="95" t="s">
        <v>216</v>
      </c>
      <c r="C40" s="96">
        <f t="shared" si="4"/>
        <v>30461730</v>
      </c>
      <c r="D40" s="83">
        <v>29754141</v>
      </c>
      <c r="E40" s="83">
        <v>0</v>
      </c>
      <c r="F40" s="83">
        <v>0</v>
      </c>
      <c r="G40" s="83">
        <v>0</v>
      </c>
      <c r="H40" s="83">
        <v>22500</v>
      </c>
      <c r="I40" s="83">
        <v>0</v>
      </c>
      <c r="J40" s="83">
        <v>0</v>
      </c>
      <c r="K40" s="83">
        <f>300999+384090</f>
        <v>685089</v>
      </c>
      <c r="L40" s="83">
        <v>0</v>
      </c>
      <c r="M40" s="83">
        <v>0</v>
      </c>
      <c r="N40" s="83">
        <v>0</v>
      </c>
    </row>
    <row r="41" spans="1:14" ht="53.25" customHeight="1" x14ac:dyDescent="0.2">
      <c r="A41" s="46"/>
      <c r="B41" s="95" t="s">
        <v>215</v>
      </c>
      <c r="C41" s="96">
        <f t="shared" si="4"/>
        <v>7473831</v>
      </c>
      <c r="D41" s="83">
        <v>6159809</v>
      </c>
      <c r="E41" s="83">
        <v>50000</v>
      </c>
      <c r="F41" s="83">
        <f>54750+609730</f>
        <v>664480</v>
      </c>
      <c r="G41" s="83">
        <v>0</v>
      </c>
      <c r="H41" s="83">
        <v>0</v>
      </c>
      <c r="I41" s="83">
        <v>161000</v>
      </c>
      <c r="J41" s="83">
        <f>85613+352929</f>
        <v>438542</v>
      </c>
      <c r="K41" s="83">
        <v>0</v>
      </c>
      <c r="L41" s="83">
        <v>0</v>
      </c>
      <c r="M41" s="83">
        <v>0</v>
      </c>
      <c r="N41" s="83">
        <v>0</v>
      </c>
    </row>
    <row r="42" spans="1:14" ht="53.25" customHeight="1" x14ac:dyDescent="0.2">
      <c r="A42" s="46"/>
      <c r="B42" s="95" t="s">
        <v>213</v>
      </c>
      <c r="C42" s="96">
        <f t="shared" si="4"/>
        <v>1486373</v>
      </c>
      <c r="D42" s="83">
        <v>1364548</v>
      </c>
      <c r="E42" s="83">
        <v>2579</v>
      </c>
      <c r="F42" s="83">
        <v>0</v>
      </c>
      <c r="G42" s="83">
        <v>0</v>
      </c>
      <c r="H42" s="83">
        <f>34630+16639</f>
        <v>51269</v>
      </c>
      <c r="I42" s="83">
        <v>67977</v>
      </c>
      <c r="J42" s="83">
        <v>0</v>
      </c>
      <c r="K42" s="83">
        <v>0</v>
      </c>
      <c r="L42" s="83">
        <v>0</v>
      </c>
      <c r="M42" s="83">
        <v>0</v>
      </c>
      <c r="N42" s="83">
        <v>0</v>
      </c>
    </row>
    <row r="43" spans="1:14" ht="53.25" customHeight="1" x14ac:dyDescent="0.2">
      <c r="A43" s="46"/>
      <c r="B43" s="95" t="s">
        <v>214</v>
      </c>
      <c r="C43" s="96">
        <f t="shared" si="4"/>
        <v>5983545</v>
      </c>
      <c r="D43" s="83">
        <v>570446</v>
      </c>
      <c r="E43" s="83">
        <v>0</v>
      </c>
      <c r="F43" s="83">
        <f>750+459771</f>
        <v>460521</v>
      </c>
      <c r="G43" s="83">
        <v>0</v>
      </c>
      <c r="H43" s="83">
        <v>0</v>
      </c>
      <c r="I43" s="83">
        <v>74773</v>
      </c>
      <c r="J43" s="83">
        <v>0</v>
      </c>
      <c r="K43" s="83">
        <v>0</v>
      </c>
      <c r="L43" s="83">
        <v>334984</v>
      </c>
      <c r="M43" s="83">
        <f>4409292-334984-1124288</f>
        <v>2950020</v>
      </c>
      <c r="N43" s="83">
        <v>1592801</v>
      </c>
    </row>
    <row r="44" spans="1:14" ht="53.25" customHeight="1" x14ac:dyDescent="0.2">
      <c r="A44" s="46"/>
      <c r="B44" s="95" t="s">
        <v>197</v>
      </c>
      <c r="C44" s="96">
        <f t="shared" si="4"/>
        <v>22863180</v>
      </c>
      <c r="D44" s="83">
        <v>19514830</v>
      </c>
      <c r="E44" s="83">
        <v>0</v>
      </c>
      <c r="F44" s="83">
        <f>45484+104648+49532+550044</f>
        <v>749708</v>
      </c>
      <c r="G44" s="83">
        <f>11565+357092</f>
        <v>368657</v>
      </c>
      <c r="H44" s="83">
        <f>9000+8600+6553</f>
        <v>24153</v>
      </c>
      <c r="I44" s="83">
        <v>14254</v>
      </c>
      <c r="J44" s="83">
        <f>11518+24955+642677</f>
        <v>679150</v>
      </c>
      <c r="K44" s="83">
        <v>0</v>
      </c>
      <c r="L44" s="83">
        <v>0</v>
      </c>
      <c r="M44" s="83">
        <v>1124288</v>
      </c>
      <c r="N44" s="83">
        <v>388140</v>
      </c>
    </row>
    <row r="45" spans="1:14" ht="55.5" customHeight="1" x14ac:dyDescent="0.2">
      <c r="A45" s="46"/>
      <c r="B45" s="45" t="s">
        <v>80</v>
      </c>
      <c r="C45" s="96">
        <f t="shared" si="4"/>
        <v>122277732</v>
      </c>
      <c r="D45" s="78">
        <f>SUM(D34:D44)</f>
        <v>104186425</v>
      </c>
      <c r="E45" s="78">
        <f t="shared" ref="E45:N45" si="5">SUM(E34:E44)</f>
        <v>264275</v>
      </c>
      <c r="F45" s="78">
        <f t="shared" si="5"/>
        <v>3779805</v>
      </c>
      <c r="G45" s="78">
        <f t="shared" si="5"/>
        <v>1302016</v>
      </c>
      <c r="H45" s="78">
        <f t="shared" si="5"/>
        <v>339067</v>
      </c>
      <c r="I45" s="78">
        <f t="shared" si="5"/>
        <v>528153</v>
      </c>
      <c r="J45" s="78">
        <f t="shared" si="5"/>
        <v>2846604</v>
      </c>
      <c r="K45" s="78">
        <f t="shared" si="5"/>
        <v>1845089</v>
      </c>
      <c r="L45" s="78">
        <f t="shared" si="5"/>
        <v>334984</v>
      </c>
      <c r="M45" s="78">
        <f t="shared" si="5"/>
        <v>4074308</v>
      </c>
      <c r="N45" s="78">
        <f t="shared" si="5"/>
        <v>2777006</v>
      </c>
    </row>
  </sheetData>
  <mergeCells count="14">
    <mergeCell ref="A9:N9"/>
    <mergeCell ref="A10:N10"/>
    <mergeCell ref="D12:N12"/>
    <mergeCell ref="D26:N26"/>
    <mergeCell ref="A28:A29"/>
    <mergeCell ref="A14:A15"/>
    <mergeCell ref="A1:N1"/>
    <mergeCell ref="A7:N7"/>
    <mergeCell ref="A3:B3"/>
    <mergeCell ref="C3:D3"/>
    <mergeCell ref="A4:B4"/>
    <mergeCell ref="C4:D4"/>
    <mergeCell ref="A5:B5"/>
    <mergeCell ref="C5:D5"/>
  </mergeCells>
  <pageMargins left="0.7" right="0.7" top="0.75" bottom="0.75" header="0.3" footer="0.3"/>
  <pageSetup scale="33" fitToHeight="0" orientation="landscape" r:id="rId1"/>
  <headerFooter>
    <oddHeader>&amp;L&amp;"Calibri Light,Bold"&amp;24Strategic Budgeting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election activeCell="C80" sqref="C80"/>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219</v>
      </c>
    </row>
    <row r="3" spans="1:1" x14ac:dyDescent="0.2">
      <c r="A3" s="2" t="s">
        <v>13</v>
      </c>
    </row>
    <row r="4" spans="1:1" x14ac:dyDescent="0.2">
      <c r="A4" s="1" t="s">
        <v>7</v>
      </c>
    </row>
    <row r="5" spans="1:1" x14ac:dyDescent="0.2">
      <c r="A5" s="1" t="s">
        <v>12</v>
      </c>
    </row>
    <row r="6" spans="1:1" x14ac:dyDescent="0.2">
      <c r="A6" s="1" t="s">
        <v>28</v>
      </c>
    </row>
    <row r="8" spans="1:1" x14ac:dyDescent="0.2">
      <c r="A8" s="2" t="s">
        <v>14</v>
      </c>
    </row>
    <row r="9" spans="1:1" x14ac:dyDescent="0.2">
      <c r="A9" s="1" t="s">
        <v>15</v>
      </c>
    </row>
    <row r="10" spans="1:1" x14ac:dyDescent="0.2">
      <c r="A10" s="1" t="s">
        <v>16</v>
      </c>
    </row>
    <row r="11" spans="1:1" x14ac:dyDescent="0.2">
      <c r="A11" s="1" t="s">
        <v>17</v>
      </c>
    </row>
    <row r="12" spans="1:1" x14ac:dyDescent="0.2">
      <c r="A12" s="1" t="s">
        <v>18</v>
      </c>
    </row>
    <row r="15" spans="1:1" ht="33.75" customHeight="1" x14ac:dyDescent="0.2">
      <c r="A15" s="2" t="s">
        <v>24</v>
      </c>
    </row>
    <row r="16" spans="1:1" x14ac:dyDescent="0.2">
      <c r="A16" s="1" t="s">
        <v>25</v>
      </c>
    </row>
    <row r="17" spans="1:1" x14ac:dyDescent="0.2">
      <c r="A17" s="1" t="s">
        <v>26</v>
      </c>
    </row>
    <row r="18" spans="1:1" x14ac:dyDescent="0.2">
      <c r="A18" s="1" t="s">
        <v>27</v>
      </c>
    </row>
    <row r="20" spans="1:1" x14ac:dyDescent="0.2">
      <c r="A20" s="2" t="s">
        <v>60</v>
      </c>
    </row>
    <row r="21" spans="1:1" x14ac:dyDescent="0.2">
      <c r="A21" s="1" t="s">
        <v>61</v>
      </c>
    </row>
    <row r="22" spans="1:1" x14ac:dyDescent="0.2">
      <c r="A22" s="1" t="s">
        <v>62</v>
      </c>
    </row>
    <row r="24" spans="1:1" ht="31.5" x14ac:dyDescent="0.2">
      <c r="A24" s="17" t="s">
        <v>76</v>
      </c>
    </row>
    <row r="25" spans="1:1" x14ac:dyDescent="0.2">
      <c r="A25" s="28" t="s">
        <v>61</v>
      </c>
    </row>
    <row r="26" spans="1:1" x14ac:dyDescent="0.2">
      <c r="A26" s="28" t="s">
        <v>62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vt:lpstr>
      <vt:lpstr>General Instructions</vt:lpstr>
      <vt:lpstr>Legal Standards</vt:lpstr>
      <vt:lpstr>Strategic Budgeting</vt:lpstr>
      <vt:lpstr>Sheet7</vt:lpstr>
      <vt:lpstr>'Strategic Budgeting'!Print_Area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2016-01-26T15:36:33Z</cp:lastPrinted>
  <dcterms:created xsi:type="dcterms:W3CDTF">2015-11-02T20:49:15Z</dcterms:created>
  <dcterms:modified xsi:type="dcterms:W3CDTF">2016-05-31T13:32:32Z</dcterms:modified>
</cp:coreProperties>
</file>